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Print_Area" localSheetId="0">Sheet1!$C$1:$G$1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<sst xmlns="http://schemas.openxmlformats.org/spreadsheetml/2006/main" count="158" uniqueCount="66">
  <si>
    <t>2026年公开引进优秀教育人才面试分数</t>
  </si>
  <si>
    <t>报考号</t>
  </si>
  <si>
    <t>岗位代码</t>
  </si>
  <si>
    <t>岗位名称</t>
  </si>
  <si>
    <t>面试组</t>
  </si>
  <si>
    <t>抽签号</t>
  </si>
  <si>
    <t>面试分数</t>
  </si>
  <si>
    <t>备注</t>
  </si>
  <si>
    <t>高中语文</t>
  </si>
  <si>
    <t>第1组</t>
  </si>
  <si>
    <t>1-6</t>
  </si>
  <si>
    <t>1-1</t>
  </si>
  <si>
    <t>1-7</t>
  </si>
  <si>
    <t>1-8</t>
  </si>
  <si>
    <t>1-3</t>
  </si>
  <si>
    <t>1-4</t>
  </si>
  <si>
    <t>缺考</t>
  </si>
  <si>
    <t>1-5</t>
  </si>
  <si>
    <t>1-2</t>
  </si>
  <si>
    <t>高中历史</t>
  </si>
  <si>
    <t>1-15</t>
  </si>
  <si>
    <t>1-12</t>
  </si>
  <si>
    <t>1-11</t>
  </si>
  <si>
    <t>1-9</t>
  </si>
  <si>
    <t>1-16</t>
  </si>
  <si>
    <t>1-13</t>
  </si>
  <si>
    <t>1-14</t>
  </si>
  <si>
    <t>1-10</t>
  </si>
  <si>
    <t>高中英语</t>
  </si>
  <si>
    <t>第2组</t>
  </si>
  <si>
    <t>2-3</t>
  </si>
  <si>
    <t>2-9</t>
  </si>
  <si>
    <t>2-10</t>
  </si>
  <si>
    <t>2-5</t>
  </si>
  <si>
    <t>2-2</t>
  </si>
  <si>
    <t>2-6</t>
  </si>
  <si>
    <t>2-7</t>
  </si>
  <si>
    <t>2-4</t>
  </si>
  <si>
    <t>2-1</t>
  </si>
  <si>
    <t>2-8</t>
  </si>
  <si>
    <t>高中数学</t>
  </si>
  <si>
    <t>第3组</t>
  </si>
  <si>
    <t>3-7</t>
  </si>
  <si>
    <t>3-6</t>
  </si>
  <si>
    <t>3-10</t>
  </si>
  <si>
    <t>3-5</t>
  </si>
  <si>
    <t>3-4</t>
  </si>
  <si>
    <t>3-9</t>
  </si>
  <si>
    <t>3-8</t>
  </si>
  <si>
    <t>3-11</t>
  </si>
  <si>
    <t>高中物理</t>
  </si>
  <si>
    <t>3-2</t>
  </si>
  <si>
    <t>高中地理</t>
  </si>
  <si>
    <t>3-12</t>
  </si>
  <si>
    <t>3-13</t>
  </si>
  <si>
    <t>3-14</t>
  </si>
  <si>
    <t>高中化学</t>
  </si>
  <si>
    <t>第4组</t>
  </si>
  <si>
    <t>4-9</t>
  </si>
  <si>
    <t>4-10</t>
  </si>
  <si>
    <t>高中生物</t>
  </si>
  <si>
    <t>4-6</t>
  </si>
  <si>
    <t>4-5</t>
  </si>
  <si>
    <t>4-8</t>
  </si>
  <si>
    <t>4-4</t>
  </si>
  <si>
    <t>4-7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</si>
</sst>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仿宋_GB2312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0" fillId="3" borderId="0" xfId="0" applyNumberFormat="1" applyFill="1">
      <alignment vertical="center"/>
    </xf>
    <xf numFmtId="176" fontId="0" fillId="3" borderId="0" xfId="0" applyNumberFormat="1" applyFill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G52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3.5"/>
  <cols>
    <col min="1" max="1" width="37.525" style="7" customWidth="1"/>
    <col min="2" max="2" width="14.125" style="7" customWidth="1"/>
    <col min="3" max="3" width="26.3083333333333" style="8" customWidth="1"/>
    <col min="4" max="4" width="11.125" style="9" customWidth="1"/>
    <col min="5" max="5" width="11.3" style="10" customWidth="1"/>
    <col min="6" max="6" width="17.375" style="11" customWidth="1"/>
    <col min="7" max="7" width="10.375" style="12" customWidth="1"/>
    <col min="8" max="33" width="9" style="13"/>
  </cols>
  <sheetData>
    <row r="1" s="1" customFormat="1" ht="50" customHeight="1" spans="1:33">
      <c r="A1" s="14" t="s">
        <v>0</v>
      </c>
      <c r="B1" s="14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="2" customFormat="1" ht="22" customHeight="1" spans="1:33">
      <c r="A2" s="17" t="s">
        <v>1</v>
      </c>
      <c r="B2" s="18" t="s">
        <v>2</v>
      </c>
      <c r="C2" s="19" t="s">
        <v>3</v>
      </c>
      <c r="D2" s="20" t="s">
        <v>4</v>
      </c>
      <c r="E2" s="21" t="s">
        <v>5</v>
      </c>
      <c r="F2" s="22" t="s">
        <v>6</v>
      </c>
      <c r="G2" s="23" t="s">
        <v>7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s="3" customFormat="1" ht="20" customHeight="1" spans="1:33">
      <c r="A3" s="25" t="str">
        <f>"895520260405203921114373"</f>
        <v>895520260405203921114373</v>
      </c>
      <c r="B3" s="26" t="str">
        <f t="shared" ref="B3:B11" si="0">"2601"</f>
        <v>2601</v>
      </c>
      <c r="C3" s="27" t="s">
        <v>8</v>
      </c>
      <c r="D3" s="28" t="s">
        <v>9</v>
      </c>
      <c r="E3" s="29" t="s">
        <v>10</v>
      </c>
      <c r="F3" s="30">
        <v>83.8</v>
      </c>
      <c r="G3" s="31"/>
    </row>
    <row r="4" s="3" customFormat="1" ht="20" customHeight="1" spans="1:33">
      <c r="A4" s="25" t="str">
        <f>"89552026032116163626585"</f>
        <v>89552026032116163626585</v>
      </c>
      <c r="B4" s="26" t="str">
        <f t="shared" si="0"/>
        <v>2601</v>
      </c>
      <c r="C4" s="27" t="s">
        <v>8</v>
      </c>
      <c r="D4" s="28" t="s">
        <v>9</v>
      </c>
      <c r="E4" s="29" t="s">
        <v>11</v>
      </c>
      <c r="F4" s="30">
        <v>81.38</v>
      </c>
      <c r="G4" s="32"/>
    </row>
    <row r="5" s="3" customFormat="1" ht="20" customHeight="1" spans="1:33">
      <c r="A5" s="25" t="str">
        <f>"895520260403172918112913"</f>
        <v>895520260403172918112913</v>
      </c>
      <c r="B5" s="26" t="str">
        <f t="shared" si="0"/>
        <v>2601</v>
      </c>
      <c r="C5" s="27" t="s">
        <v>8</v>
      </c>
      <c r="D5" s="28" t="s">
        <v>9</v>
      </c>
      <c r="E5" s="29" t="s">
        <v>12</v>
      </c>
      <c r="F5" s="30">
        <v>84.46</v>
      </c>
      <c r="G5" s="32"/>
    </row>
    <row r="6" s="4" customFormat="1" ht="20" customHeight="1" spans="1:33">
      <c r="A6" s="25" t="str">
        <f>"89552026032616095570359"</f>
        <v>89552026032616095570359</v>
      </c>
      <c r="B6" s="26" t="str">
        <f t="shared" si="0"/>
        <v>2601</v>
      </c>
      <c r="C6" s="27" t="s">
        <v>8</v>
      </c>
      <c r="D6" s="28" t="s">
        <v>9</v>
      </c>
      <c r="E6" s="29" t="s">
        <v>13</v>
      </c>
      <c r="F6" s="30">
        <v>84.9</v>
      </c>
      <c r="G6" s="3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="5" customFormat="1" ht="20" customHeight="1" spans="1:33">
      <c r="A7" s="25" t="str">
        <f>"895520260401230508103356"</f>
        <v>895520260401230508103356</v>
      </c>
      <c r="B7" s="26" t="str">
        <f t="shared" si="0"/>
        <v>2601</v>
      </c>
      <c r="C7" s="27" t="s">
        <v>8</v>
      </c>
      <c r="D7" s="28" t="s">
        <v>9</v>
      </c>
      <c r="E7" s="29" t="s">
        <v>14</v>
      </c>
      <c r="F7" s="30">
        <v>85.78</v>
      </c>
      <c r="G7" s="3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="5" customFormat="1" ht="20" customHeight="1" spans="1:33">
      <c r="A8" s="25" t="str">
        <f>"89552026040102590697188"</f>
        <v>89552026040102590697188</v>
      </c>
      <c r="B8" s="26" t="str">
        <f t="shared" si="0"/>
        <v>2601</v>
      </c>
      <c r="C8" s="27" t="s">
        <v>8</v>
      </c>
      <c r="D8" s="28" t="s">
        <v>9</v>
      </c>
      <c r="E8" s="29" t="s">
        <v>15</v>
      </c>
      <c r="F8" s="30">
        <v>83.86</v>
      </c>
      <c r="G8" s="3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="3" customFormat="1" ht="20" customHeight="1" spans="1:33">
      <c r="A9" s="25" t="str">
        <f>"89552026032214302631580"</f>
        <v>89552026032214302631580</v>
      </c>
      <c r="B9" s="26" t="str">
        <f t="shared" si="0"/>
        <v>2601</v>
      </c>
      <c r="C9" s="27" t="s">
        <v>8</v>
      </c>
      <c r="D9" s="28" t="s">
        <v>9</v>
      </c>
      <c r="F9" s="30"/>
      <c r="G9" s="29" t="s">
        <v>16</v>
      </c>
    </row>
    <row r="10" s="5" customFormat="1" ht="20" customHeight="1" spans="1:33">
      <c r="A10" s="25" t="str">
        <f>"89552026032615042369901"</f>
        <v>89552026032615042369901</v>
      </c>
      <c r="B10" s="26" t="str">
        <f t="shared" si="0"/>
        <v>2601</v>
      </c>
      <c r="C10" s="27" t="s">
        <v>8</v>
      </c>
      <c r="D10" s="28" t="s">
        <v>9</v>
      </c>
      <c r="E10" s="29" t="s">
        <v>17</v>
      </c>
      <c r="F10" s="30">
        <v>84.86</v>
      </c>
      <c r="G10" s="3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="3" customFormat="1" ht="20" customHeight="1" spans="1:33">
      <c r="A11" s="25" t="str">
        <f>"89552026032314462740978"</f>
        <v>89552026032314462740978</v>
      </c>
      <c r="B11" s="26" t="str">
        <f t="shared" si="0"/>
        <v>2601</v>
      </c>
      <c r="C11" s="27" t="s">
        <v>8</v>
      </c>
      <c r="D11" s="28" t="s">
        <v>9</v>
      </c>
      <c r="E11" s="29" t="s">
        <v>18</v>
      </c>
      <c r="F11" s="30">
        <v>82.24</v>
      </c>
      <c r="G11" s="32"/>
    </row>
    <row r="12" s="3" customFormat="1" ht="20" customHeight="1" spans="1:33">
      <c r="A12" s="25" t="str">
        <f>"895520260401163439100943"</f>
        <v>895520260401163439100943</v>
      </c>
      <c r="B12" s="26" t="str">
        <f t="shared" ref="B12:B19" si="1">"2607"</f>
        <v>2607</v>
      </c>
      <c r="C12" s="27" t="s">
        <v>19</v>
      </c>
      <c r="D12" s="28" t="s">
        <v>9</v>
      </c>
      <c r="E12" s="29" t="s">
        <v>20</v>
      </c>
      <c r="F12" s="30">
        <v>84.18</v>
      </c>
      <c r="G12" s="32"/>
    </row>
    <row r="13" s="5" customFormat="1" ht="20" customHeight="1" spans="1:33">
      <c r="A13" s="25" t="str">
        <f>"89552026032517143065803"</f>
        <v>89552026032517143065803</v>
      </c>
      <c r="B13" s="26" t="str">
        <f t="shared" si="1"/>
        <v>2607</v>
      </c>
      <c r="C13" s="27" t="s">
        <v>19</v>
      </c>
      <c r="D13" s="28" t="s">
        <v>9</v>
      </c>
      <c r="E13" s="29" t="s">
        <v>21</v>
      </c>
      <c r="F13" s="30">
        <v>83.7</v>
      </c>
      <c r="G13" s="3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="5" customFormat="1" ht="20" customHeight="1" spans="1:33">
      <c r="A14" s="25" t="str">
        <f>"895520260401204015102416"</f>
        <v>895520260401204015102416</v>
      </c>
      <c r="B14" s="26" t="str">
        <f t="shared" si="1"/>
        <v>2607</v>
      </c>
      <c r="C14" s="27" t="s">
        <v>19</v>
      </c>
      <c r="D14" s="28" t="s">
        <v>9</v>
      </c>
      <c r="E14" s="29" t="s">
        <v>22</v>
      </c>
      <c r="F14" s="30">
        <v>84.66</v>
      </c>
      <c r="G14" s="3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="3" customFormat="1" ht="20" customHeight="1" spans="1:33">
      <c r="A15" s="25" t="str">
        <f>"89552026033018264584227"</f>
        <v>89552026033018264584227</v>
      </c>
      <c r="B15" s="26" t="str">
        <f t="shared" si="1"/>
        <v>2607</v>
      </c>
      <c r="C15" s="27" t="s">
        <v>19</v>
      </c>
      <c r="D15" s="28" t="s">
        <v>9</v>
      </c>
      <c r="E15" s="29" t="s">
        <v>23</v>
      </c>
      <c r="F15" s="30">
        <v>82.72</v>
      </c>
      <c r="G15" s="32"/>
    </row>
    <row r="16" s="3" customFormat="1" ht="20" customHeight="1" spans="1:33">
      <c r="A16" s="33" t="str">
        <f>"89552026032719424274694"</f>
        <v>89552026032719424274694</v>
      </c>
      <c r="B16" s="34" t="str">
        <f t="shared" si="1"/>
        <v>2607</v>
      </c>
      <c r="C16" s="28" t="s">
        <v>19</v>
      </c>
      <c r="D16" s="28" t="s">
        <v>9</v>
      </c>
      <c r="E16" s="35" t="s">
        <v>24</v>
      </c>
      <c r="F16" s="36">
        <v>84.12</v>
      </c>
      <c r="G16" s="32"/>
    </row>
    <row r="17" s="4" customFormat="1" ht="20" customHeight="1" spans="1:33">
      <c r="A17" s="25" t="str">
        <f>"89552026032117391627050"</f>
        <v>89552026032117391627050</v>
      </c>
      <c r="B17" s="26" t="str">
        <f t="shared" si="1"/>
        <v>2607</v>
      </c>
      <c r="C17" s="27" t="s">
        <v>19</v>
      </c>
      <c r="D17" s="28" t="s">
        <v>9</v>
      </c>
      <c r="E17" s="29" t="s">
        <v>25</v>
      </c>
      <c r="F17" s="30">
        <v>84.2</v>
      </c>
      <c r="G17" s="3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="3" customFormat="1" ht="20" customHeight="1" spans="1:33">
      <c r="A18" s="25" t="str">
        <f>"89552026033019585384747"</f>
        <v>89552026033019585384747</v>
      </c>
      <c r="B18" s="26" t="str">
        <f t="shared" si="1"/>
        <v>2607</v>
      </c>
      <c r="C18" s="27" t="s">
        <v>19</v>
      </c>
      <c r="D18" s="28" t="s">
        <v>9</v>
      </c>
      <c r="E18" s="29" t="s">
        <v>26</v>
      </c>
      <c r="F18" s="30">
        <v>84.76</v>
      </c>
      <c r="G18" s="32"/>
    </row>
    <row r="19" s="5" customFormat="1" ht="20" customHeight="1" spans="1:33">
      <c r="A19" s="25" t="str">
        <f>"89552026032119474527684"</f>
        <v>89552026032119474527684</v>
      </c>
      <c r="B19" s="26" t="str">
        <f t="shared" si="1"/>
        <v>2607</v>
      </c>
      <c r="C19" s="27" t="s">
        <v>19</v>
      </c>
      <c r="D19" s="28" t="s">
        <v>9</v>
      </c>
      <c r="E19" s="29" t="s">
        <v>27</v>
      </c>
      <c r="F19" s="30">
        <v>85.98</v>
      </c>
      <c r="G19" s="3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="6" customFormat="1" ht="20" customHeight="1" spans="1:33">
      <c r="A20" s="25" t="str">
        <f>"89552026032212234430761"</f>
        <v>89552026032212234430761</v>
      </c>
      <c r="B20" s="26" t="str">
        <f t="shared" ref="B20:B30" si="2">"2603"</f>
        <v>2603</v>
      </c>
      <c r="C20" s="27" t="s">
        <v>28</v>
      </c>
      <c r="D20" s="28" t="s">
        <v>29</v>
      </c>
      <c r="E20" s="29" t="s">
        <v>30</v>
      </c>
      <c r="F20" s="30">
        <v>87.1</v>
      </c>
      <c r="G20" s="32"/>
    </row>
    <row r="21" s="3" customFormat="1" ht="20" customHeight="1" spans="1:33">
      <c r="A21" s="25" t="str">
        <f>"89552026032509575258709"</f>
        <v>89552026032509575258709</v>
      </c>
      <c r="B21" s="26" t="str">
        <f t="shared" si="2"/>
        <v>2603</v>
      </c>
      <c r="C21" s="27" t="s">
        <v>28</v>
      </c>
      <c r="D21" s="28" t="s">
        <v>29</v>
      </c>
      <c r="E21" s="29" t="s">
        <v>31</v>
      </c>
      <c r="F21" s="30">
        <v>83.54</v>
      </c>
      <c r="G21" s="32"/>
    </row>
    <row r="22" s="5" customFormat="1" ht="20" customHeight="1" spans="1:33">
      <c r="A22" s="25" t="str">
        <f>"89552026032218240233151"</f>
        <v>89552026032218240233151</v>
      </c>
      <c r="B22" s="26" t="str">
        <f t="shared" si="2"/>
        <v>2603</v>
      </c>
      <c r="C22" s="27" t="s">
        <v>28</v>
      </c>
      <c r="D22" s="28" t="s">
        <v>29</v>
      </c>
      <c r="E22" s="29" t="s">
        <v>32</v>
      </c>
      <c r="F22" s="30">
        <v>82.32</v>
      </c>
      <c r="G22" s="3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="5" customFormat="1" ht="20" customHeight="1" spans="1:33">
      <c r="A23" s="25" t="str">
        <f>"89552026032417193751666"</f>
        <v>89552026032417193751666</v>
      </c>
      <c r="B23" s="26" t="str">
        <f t="shared" si="2"/>
        <v>2603</v>
      </c>
      <c r="C23" s="27" t="s">
        <v>28</v>
      </c>
      <c r="D23" s="28" t="s">
        <v>29</v>
      </c>
      <c r="E23" s="29" t="s">
        <v>33</v>
      </c>
      <c r="F23" s="30">
        <v>86.36</v>
      </c>
      <c r="G23" s="3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="5" customFormat="1" ht="20" customHeight="1" spans="1:33">
      <c r="A24" s="25" t="str">
        <f>"89552026032321445945417"</f>
        <v>89552026032321445945417</v>
      </c>
      <c r="B24" s="26" t="str">
        <f t="shared" si="2"/>
        <v>2603</v>
      </c>
      <c r="C24" s="27" t="s">
        <v>28</v>
      </c>
      <c r="D24" s="28" t="s">
        <v>29</v>
      </c>
      <c r="E24" s="29"/>
      <c r="F24" s="30"/>
      <c r="G24" s="31" t="s">
        <v>16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="5" customFormat="1" ht="20" customHeight="1" spans="1:33">
      <c r="A25" s="25" t="str">
        <f>"89552026040111000898522"</f>
        <v>89552026040111000898522</v>
      </c>
      <c r="B25" s="26" t="str">
        <f t="shared" si="2"/>
        <v>2603</v>
      </c>
      <c r="C25" s="27" t="s">
        <v>28</v>
      </c>
      <c r="D25" s="28" t="s">
        <v>29</v>
      </c>
      <c r="E25" s="29" t="s">
        <v>34</v>
      </c>
      <c r="F25" s="30">
        <v>88.36</v>
      </c>
      <c r="G25" s="3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="3" customFormat="1" ht="20" customHeight="1" spans="1:33">
      <c r="A26" s="33" t="str">
        <f>"895520260402025427103813"</f>
        <v>895520260402025427103813</v>
      </c>
      <c r="B26" s="34" t="str">
        <f t="shared" si="2"/>
        <v>2603</v>
      </c>
      <c r="C26" s="28" t="s">
        <v>28</v>
      </c>
      <c r="D26" s="28" t="s">
        <v>29</v>
      </c>
      <c r="E26" s="35" t="s">
        <v>35</v>
      </c>
      <c r="F26" s="36">
        <v>82.46</v>
      </c>
      <c r="G26" s="32"/>
    </row>
    <row r="27" s="5" customFormat="1" ht="20" customHeight="1" spans="1:33">
      <c r="A27" s="25" t="str">
        <f>"89552026032212512730954"</f>
        <v>89552026032212512730954</v>
      </c>
      <c r="B27" s="26" t="str">
        <f t="shared" si="2"/>
        <v>2603</v>
      </c>
      <c r="C27" s="27" t="s">
        <v>28</v>
      </c>
      <c r="D27" s="28" t="s">
        <v>29</v>
      </c>
      <c r="E27" s="29" t="s">
        <v>36</v>
      </c>
      <c r="F27" s="30">
        <v>81.28</v>
      </c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="3" customFormat="1" ht="20" customHeight="1" spans="1:33">
      <c r="A28" s="25" t="str">
        <f>"895520260403075836108508"</f>
        <v>895520260403075836108508</v>
      </c>
      <c r="B28" s="26" t="str">
        <f t="shared" si="2"/>
        <v>2603</v>
      </c>
      <c r="C28" s="27" t="s">
        <v>28</v>
      </c>
      <c r="D28" s="28" t="s">
        <v>29</v>
      </c>
      <c r="E28" s="29" t="s">
        <v>37</v>
      </c>
      <c r="F28" s="30">
        <v>84.32</v>
      </c>
      <c r="G28" s="31"/>
    </row>
    <row r="29" s="5" customFormat="1" ht="20" customHeight="1" spans="1:33">
      <c r="A29" s="33" t="str">
        <f>"89552026032515221064641"</f>
        <v>89552026032515221064641</v>
      </c>
      <c r="B29" s="34" t="str">
        <f t="shared" si="2"/>
        <v>2603</v>
      </c>
      <c r="C29" s="28" t="s">
        <v>28</v>
      </c>
      <c r="D29" s="28" t="s">
        <v>29</v>
      </c>
      <c r="E29" s="35" t="s">
        <v>38</v>
      </c>
      <c r="F29" s="36">
        <v>80.68</v>
      </c>
      <c r="G29" s="3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="3" customFormat="1" ht="20" customHeight="1" spans="1:33">
      <c r="A30" s="25" t="str">
        <f>"895520260404202840113732"</f>
        <v>895520260404202840113732</v>
      </c>
      <c r="B30" s="26" t="str">
        <f t="shared" si="2"/>
        <v>2603</v>
      </c>
      <c r="C30" s="27" t="s">
        <v>28</v>
      </c>
      <c r="D30" s="28" t="s">
        <v>29</v>
      </c>
      <c r="E30" s="29" t="s">
        <v>39</v>
      </c>
      <c r="F30" s="30">
        <v>87.18</v>
      </c>
      <c r="G30" s="32"/>
    </row>
    <row r="31" s="3" customFormat="1" ht="20" customHeight="1" spans="1:33">
      <c r="A31" s="33" t="str">
        <f>"895520260402235706108458"</f>
        <v>895520260402235706108458</v>
      </c>
      <c r="B31" s="34" t="str">
        <f t="shared" ref="B31:B34" si="3">"260201"</f>
        <v>260201</v>
      </c>
      <c r="C31" s="28" t="s">
        <v>40</v>
      </c>
      <c r="D31" s="28" t="s">
        <v>41</v>
      </c>
      <c r="E31" s="35" t="s">
        <v>42</v>
      </c>
      <c r="F31" s="36">
        <v>80.6</v>
      </c>
      <c r="G31" s="32"/>
    </row>
    <row r="32" s="5" customFormat="1" ht="20" customHeight="1" spans="1:33">
      <c r="A32" s="25" t="str">
        <f>"89552026032911481076780"</f>
        <v>89552026032911481076780</v>
      </c>
      <c r="B32" s="26" t="str">
        <f t="shared" si="3"/>
        <v>260201</v>
      </c>
      <c r="C32" s="27" t="s">
        <v>40</v>
      </c>
      <c r="D32" s="28" t="s">
        <v>41</v>
      </c>
      <c r="E32" s="29" t="s">
        <v>43</v>
      </c>
      <c r="F32" s="30">
        <v>84.02</v>
      </c>
      <c r="G32" s="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="3" customFormat="1" ht="20" customHeight="1" spans="1:33">
      <c r="A33" s="25" t="str">
        <f>"89552026032810292875224"</f>
        <v>89552026032810292875224</v>
      </c>
      <c r="B33" s="26" t="str">
        <f t="shared" si="3"/>
        <v>260201</v>
      </c>
      <c r="C33" s="27" t="s">
        <v>40</v>
      </c>
      <c r="D33" s="28" t="s">
        <v>41</v>
      </c>
      <c r="E33" s="29" t="s">
        <v>44</v>
      </c>
      <c r="F33" s="30">
        <v>85.62</v>
      </c>
      <c r="G33" s="32"/>
    </row>
    <row r="34" s="3" customFormat="1" ht="20" customHeight="1" spans="1:33">
      <c r="A34" s="25" t="str">
        <f>"89552026032613283069396"</f>
        <v>89552026032613283069396</v>
      </c>
      <c r="B34" s="26" t="str">
        <f t="shared" si="3"/>
        <v>260201</v>
      </c>
      <c r="C34" s="27" t="s">
        <v>40</v>
      </c>
      <c r="D34" s="28" t="s">
        <v>41</v>
      </c>
      <c r="E34" s="29" t="s">
        <v>45</v>
      </c>
      <c r="F34" s="30">
        <v>82.74</v>
      </c>
      <c r="G34" s="32"/>
    </row>
    <row r="35" s="5" customFormat="1" ht="20" customHeight="1" spans="1:33">
      <c r="A35" s="25" t="str">
        <f>"895520260406155719114888"</f>
        <v>895520260406155719114888</v>
      </c>
      <c r="B35" s="26" t="str">
        <f t="shared" ref="B35:B39" si="4">"260202"</f>
        <v>260202</v>
      </c>
      <c r="C35" s="27" t="s">
        <v>40</v>
      </c>
      <c r="D35" s="28" t="s">
        <v>41</v>
      </c>
      <c r="E35" s="29"/>
      <c r="F35" s="30"/>
      <c r="G35" s="32" t="s">
        <v>16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="5" customFormat="1" ht="20" customHeight="1" spans="1:33">
      <c r="A36" s="25" t="str">
        <f>"89552026033116213994054"</f>
        <v>89552026033116213994054</v>
      </c>
      <c r="B36" s="26" t="str">
        <f t="shared" si="4"/>
        <v>260202</v>
      </c>
      <c r="C36" s="27" t="s">
        <v>40</v>
      </c>
      <c r="D36" s="28" t="s">
        <v>41</v>
      </c>
      <c r="E36" s="29" t="s">
        <v>46</v>
      </c>
      <c r="F36" s="30">
        <v>86.78</v>
      </c>
      <c r="G36" s="3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="3" customFormat="1" ht="20" customHeight="1" spans="1:33">
      <c r="A37" s="33" t="str">
        <f>"89552026032819581075978"</f>
        <v>89552026032819581075978</v>
      </c>
      <c r="B37" s="34" t="str">
        <f t="shared" si="4"/>
        <v>260202</v>
      </c>
      <c r="C37" s="28" t="s">
        <v>40</v>
      </c>
      <c r="D37" s="28" t="s">
        <v>41</v>
      </c>
      <c r="E37" s="35" t="s">
        <v>47</v>
      </c>
      <c r="F37" s="36">
        <v>85.4</v>
      </c>
      <c r="G37" s="32"/>
    </row>
    <row r="38" s="4" customFormat="1" ht="20" customHeight="1" spans="1:33">
      <c r="A38" s="25" t="str">
        <f>"89552026032518200266218"</f>
        <v>89552026032518200266218</v>
      </c>
      <c r="B38" s="26" t="str">
        <f t="shared" si="4"/>
        <v>260202</v>
      </c>
      <c r="C38" s="27" t="s">
        <v>40</v>
      </c>
      <c r="D38" s="28" t="s">
        <v>41</v>
      </c>
      <c r="E38" s="29" t="s">
        <v>48</v>
      </c>
      <c r="F38" s="30">
        <v>88.78</v>
      </c>
      <c r="G38" s="32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="3" customFormat="1" ht="20" customHeight="1" spans="1:33">
      <c r="A39" s="25" t="str">
        <f>"89552026032610553268685"</f>
        <v>89552026032610553268685</v>
      </c>
      <c r="B39" s="26" t="str">
        <f t="shared" si="4"/>
        <v>260202</v>
      </c>
      <c r="C39" s="27" t="s">
        <v>40</v>
      </c>
      <c r="D39" s="28" t="s">
        <v>41</v>
      </c>
      <c r="E39" s="29" t="s">
        <v>49</v>
      </c>
      <c r="F39" s="30">
        <v>86.58</v>
      </c>
      <c r="G39" s="32"/>
    </row>
    <row r="40" s="5" customFormat="1" ht="20" customHeight="1" spans="1:33">
      <c r="A40" s="25" t="str">
        <f>"89552026032216062432264"</f>
        <v>89552026032216062432264</v>
      </c>
      <c r="B40" s="26" t="str">
        <f>"260401"</f>
        <v>260401</v>
      </c>
      <c r="C40" s="27" t="s">
        <v>50</v>
      </c>
      <c r="D40" s="28" t="s">
        <v>41</v>
      </c>
      <c r="E40" s="29" t="s">
        <v>51</v>
      </c>
      <c r="F40" s="30">
        <v>84.66</v>
      </c>
      <c r="G40" s="3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="3" customFormat="1" ht="20" customHeight="1" spans="1:33">
      <c r="A41" s="25" t="str">
        <f>"895520260405003224113881"</f>
        <v>895520260405003224113881</v>
      </c>
      <c r="B41" s="26" t="str">
        <f t="shared" ref="B41:B43" si="5">"2608"</f>
        <v>2608</v>
      </c>
      <c r="C41" s="27" t="s">
        <v>52</v>
      </c>
      <c r="D41" s="28" t="s">
        <v>41</v>
      </c>
      <c r="E41" s="29" t="s">
        <v>53</v>
      </c>
      <c r="F41" s="30">
        <v>86.44</v>
      </c>
      <c r="G41" s="32"/>
    </row>
    <row r="42" s="5" customFormat="1" ht="20" customHeight="1" spans="1:33">
      <c r="A42" s="25" t="str">
        <f>"89552026032510370959033"</f>
        <v>89552026032510370959033</v>
      </c>
      <c r="B42" s="26" t="str">
        <f t="shared" si="5"/>
        <v>2608</v>
      </c>
      <c r="C42" s="27" t="s">
        <v>52</v>
      </c>
      <c r="D42" s="28" t="s">
        <v>41</v>
      </c>
      <c r="E42" s="29" t="s">
        <v>54</v>
      </c>
      <c r="F42" s="30">
        <v>84.58</v>
      </c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="3" customFormat="1" ht="20" customHeight="1" spans="1:33">
      <c r="A43" s="25" t="str">
        <f>"89552026032219211633521"</f>
        <v>89552026032219211633521</v>
      </c>
      <c r="B43" s="26" t="str">
        <f t="shared" si="5"/>
        <v>2608</v>
      </c>
      <c r="C43" s="27" t="s">
        <v>52</v>
      </c>
      <c r="D43" s="28" t="s">
        <v>41</v>
      </c>
      <c r="E43" s="29" t="s">
        <v>55</v>
      </c>
      <c r="F43" s="30">
        <v>85.34</v>
      </c>
      <c r="G43" s="32"/>
    </row>
    <row r="44" s="5" customFormat="1" ht="20" customHeight="1" spans="1:33">
      <c r="A44" s="25" t="str">
        <f>"89552026033117264795372"</f>
        <v>89552026033117264795372</v>
      </c>
      <c r="B44" s="26" t="str">
        <f>"2605"</f>
        <v>2605</v>
      </c>
      <c r="C44" s="27" t="s">
        <v>56</v>
      </c>
      <c r="D44" s="28" t="s">
        <v>57</v>
      </c>
      <c r="E44" s="29" t="s">
        <v>58</v>
      </c>
      <c r="F44" s="30">
        <v>82.8</v>
      </c>
      <c r="G44" s="3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="6" customFormat="1" ht="20" customHeight="1" spans="1:33">
      <c r="A45" s="25" t="str">
        <f>"89552026032120250627896"</f>
        <v>89552026032120250627896</v>
      </c>
      <c r="B45" s="26" t="str">
        <f>"2605"</f>
        <v>2605</v>
      </c>
      <c r="C45" s="27" t="s">
        <v>56</v>
      </c>
      <c r="D45" s="28" t="s">
        <v>57</v>
      </c>
      <c r="E45" s="29" t="s">
        <v>59</v>
      </c>
      <c r="F45" s="30">
        <v>82.1</v>
      </c>
      <c r="G45" s="32"/>
    </row>
    <row r="46" s="5" customFormat="1" ht="20" customHeight="1" spans="1:33">
      <c r="A46" s="25" t="str">
        <f>"89552026032717214174472"</f>
        <v>89552026032717214174472</v>
      </c>
      <c r="B46" s="26" t="str">
        <f t="shared" ref="B46:B52" si="6">"2606"</f>
        <v>2606</v>
      </c>
      <c r="C46" s="27" t="s">
        <v>60</v>
      </c>
      <c r="D46" s="28" t="s">
        <v>57</v>
      </c>
      <c r="E46" s="29" t="s">
        <v>61</v>
      </c>
      <c r="F46" s="30">
        <v>81.4</v>
      </c>
      <c r="G46" s="3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="5" customFormat="1" ht="20" customHeight="1" spans="1:33">
      <c r="A47" s="25" t="str">
        <f>"895520260405231501114485"</f>
        <v>895520260405231501114485</v>
      </c>
      <c r="B47" s="26" t="str">
        <f t="shared" si="6"/>
        <v>2606</v>
      </c>
      <c r="C47" s="27" t="s">
        <v>60</v>
      </c>
      <c r="D47" s="28" t="s">
        <v>57</v>
      </c>
      <c r="E47" s="29"/>
      <c r="F47" s="30"/>
      <c r="G47" s="32" t="s">
        <v>16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="3" customFormat="1" ht="20" customHeight="1" spans="1:33">
      <c r="A48" s="33" t="str">
        <f>"89552026032618322971144"</f>
        <v>89552026032618322971144</v>
      </c>
      <c r="B48" s="34" t="str">
        <f t="shared" si="6"/>
        <v>2606</v>
      </c>
      <c r="C48" s="28" t="s">
        <v>60</v>
      </c>
      <c r="D48" s="28" t="s">
        <v>57</v>
      </c>
      <c r="E48" s="35" t="s">
        <v>62</v>
      </c>
      <c r="F48" s="36">
        <v>85.14</v>
      </c>
      <c r="G48" s="32"/>
    </row>
    <row r="49" s="5" customFormat="1" ht="20" customHeight="1" spans="1:33">
      <c r="A49" s="25" t="str">
        <f>"895520260406090858114566"</f>
        <v>895520260406090858114566</v>
      </c>
      <c r="B49" s="26" t="str">
        <f t="shared" si="6"/>
        <v>2606</v>
      </c>
      <c r="C49" s="27" t="s">
        <v>60</v>
      </c>
      <c r="D49" s="28" t="s">
        <v>57</v>
      </c>
      <c r="E49" s="29"/>
      <c r="F49" s="30"/>
      <c r="G49" s="32" t="s">
        <v>16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="6" customFormat="1" ht="20" customHeight="1" spans="1:33">
      <c r="A50" s="25" t="str">
        <f>"89552026033116325695094"</f>
        <v>89552026033116325695094</v>
      </c>
      <c r="B50" s="26" t="str">
        <f t="shared" si="6"/>
        <v>2606</v>
      </c>
      <c r="C50" s="27" t="s">
        <v>60</v>
      </c>
      <c r="D50" s="28" t="s">
        <v>57</v>
      </c>
      <c r="E50" s="29" t="s">
        <v>63</v>
      </c>
      <c r="F50" s="30">
        <v>82.58</v>
      </c>
      <c r="G50" s="32"/>
    </row>
    <row r="51" s="3" customFormat="1" ht="20" customHeight="1" spans="1:33">
      <c r="A51" s="25" t="str">
        <f>"895520260406140342114782"</f>
        <v>895520260406140342114782</v>
      </c>
      <c r="B51" s="26" t="str">
        <f t="shared" si="6"/>
        <v>2606</v>
      </c>
      <c r="C51" s="27" t="s">
        <v>60</v>
      </c>
      <c r="D51" s="28" t="s">
        <v>57</v>
      </c>
      <c r="E51" s="29" t="s">
        <v>64</v>
      </c>
      <c r="F51" s="30">
        <v>83.74</v>
      </c>
      <c r="G51" s="32"/>
    </row>
    <row r="52" s="5" customFormat="1" ht="20" customHeight="1" spans="1:33">
      <c r="A52" s="25" t="str">
        <f>"89552026032511415762822"</f>
        <v>89552026032511415762822</v>
      </c>
      <c r="B52" s="26" t="str">
        <f t="shared" si="6"/>
        <v>2606</v>
      </c>
      <c r="C52" s="27" t="s">
        <v>60</v>
      </c>
      <c r="D52" s="28" t="s">
        <v>57</v>
      </c>
      <c r="E52" s="29" t="s">
        <v>65</v>
      </c>
      <c r="F52" s="30">
        <v>85.72</v>
      </c>
      <c r="G52" s="3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</sheetData>
  <mergeCells count="1">
    <mergeCell ref="A1:G1"/>
  </mergeCells>
  <pageMargins left="1.10208333333333" right="0.275" top="0.314583333333333" bottom="0.432638888888889" header="0.236111111111111" footer="0.196527777777778"/>
  <pageSetup paperSize="9" orientation="landscape" horizontalDpi="600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三藏</cp:lastModifiedBy>
  <dcterms:created xsi:type="dcterms:W3CDTF">2026-04-21T09:55:00Z</dcterms:created>
  <dcterms:modified xsi:type="dcterms:W3CDTF">2026-04-24T06:09:09Z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51E5B4FCF2224530BCCE105524102C42_13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