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小程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4A999D36A54B497C97BBC2D435B3E5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0" y="5120640"/>
          <a:ext cx="3039745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B8944A08D9744C7EBC7A5C404A2C20B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00" y="20482560"/>
          <a:ext cx="302514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C1BEF0175AFE49E69CB51E101F92E71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48000" y="5120640"/>
          <a:ext cx="2887980" cy="531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C905E43C397A4EB2A2DAC8B0ED30EE9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3015615" cy="5144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43A75A50A9E24B429C4AB8ACA21D803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96000" y="76809600"/>
          <a:ext cx="306324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5B75BED4BF4348CF8BB7D3587489158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5120640"/>
          <a:ext cx="299466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F5886162F1064C08979160887A31228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96000" y="0"/>
          <a:ext cx="306324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D024FA1CE02E4CF1813DBF4B076E066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048000" y="56327040"/>
          <a:ext cx="3032125" cy="531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55B9DF208ED14B6BA5786357DB72949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048000" y="0"/>
          <a:ext cx="3087370" cy="51669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BA09DF9C9C87464F8644FA79F997308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048000" y="51206400"/>
          <a:ext cx="307086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041D2C3621A44EDB9E4FA2E60AA3E7C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144000" y="10241280"/>
          <a:ext cx="308546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E0B2B8402E394865887253003D52AD5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144000" y="5120640"/>
          <a:ext cx="305562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3BD0DA0AF77C4C2293F34E62A038CEE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096000" y="107533440"/>
          <a:ext cx="3063240" cy="531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2F7ECFD71F8E4176BD0EC900D5705B6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144000" y="61447680"/>
          <a:ext cx="3039745" cy="5356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662B1358B2694C1291F980700BD242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096000" y="61447680"/>
          <a:ext cx="318516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D02A66C9A2C74DEBB209A6C05F7D560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0" y="97292160"/>
          <a:ext cx="299466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A4ABED8487C6412E819FB26D800327E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144000" y="0"/>
          <a:ext cx="3093720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6B0DC63799364CA2BDEBE3BCAED8603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0" y="10241280"/>
          <a:ext cx="297180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1F3A3250FFFD49F5A492A4699DE455D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096000" y="35844480"/>
          <a:ext cx="3047365" cy="530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24119219BCBD4E44ACDD17D5F7865DF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048000" y="128016000"/>
          <a:ext cx="305562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D7EEE5FC87D84E65B8859BFF4481004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048000" y="35844480"/>
          <a:ext cx="304736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610A465FC4D944BABCC6F284423D70F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048000" y="10241280"/>
          <a:ext cx="3048000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" name="ID_64B04C294CB14AD385FF5312CDC02AE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048000" y="133136640"/>
          <a:ext cx="3040380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7338C37F9B6E4278ADE84B728A8A5E4B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096000" y="40965120"/>
          <a:ext cx="303974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742718F83D4F483C83AFD1B17696B5BB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096000" y="10241280"/>
          <a:ext cx="303276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2212AD82551D44D9AB8BE8DC6432BE0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144000" y="15361920"/>
          <a:ext cx="301752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223643C0A57342B680F7B4650AE4E18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0" y="15361920"/>
          <a:ext cx="300228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A4469EF829FD4E18B57BEA1E37BE2E0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048000" y="15361920"/>
          <a:ext cx="3016885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AA17A8E411F4472A852105C74B23F35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096000" y="15361920"/>
          <a:ext cx="304038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EDE3778721DA40E2A9AFEF226E3EEC7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0" y="20482560"/>
          <a:ext cx="3011170" cy="52393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F39E3CE8A924400291B4EA185B8809AD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048000" y="20482560"/>
          <a:ext cx="3039745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6279EED7FBE14F68BF3DB8098A1CEA3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096000" y="20482560"/>
          <a:ext cx="3024505" cy="531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9DCBEFD6E9464E9BA3E6ED521676D3D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0" y="25603200"/>
          <a:ext cx="297180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F207FF6952C342D19AA3009582E463A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0" y="76809600"/>
          <a:ext cx="300990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4D1C460E69254D6D89D8CFA0DB8BD89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048000" y="25603200"/>
          <a:ext cx="306324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A446AFFD277546DEB43354FF7A9CBED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6096000" y="81930240"/>
          <a:ext cx="301752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759F4FC5AE4D46AEB32ECFFDF3B47AC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096000" y="25603200"/>
          <a:ext cx="305562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96EE79677D714CEBA83EE4D5F9C8992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144000" y="25603200"/>
          <a:ext cx="303212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4CF1582631C041C7A11FD4F37536EFD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096000" y="87050880"/>
          <a:ext cx="304038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86E444C1649849A2995160D3AE391A3D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048000" y="30723840"/>
          <a:ext cx="298704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62CCCC2561C944AE9FF43EF0C3818FD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144000" y="122895360"/>
          <a:ext cx="3047365" cy="530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31E952DEEED24EDD950E28802721A534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0" y="30723840"/>
          <a:ext cx="297243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C2EE46FA8BD74D1BAD80F45A8778C59C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9144000" y="30723840"/>
          <a:ext cx="303212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FB0D7A690486450F93499AD3A740DC8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0" y="35844480"/>
          <a:ext cx="298767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4EF73C86029642F88A494B0F2BF2E38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0" y="128016000"/>
          <a:ext cx="300926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5FA84E03ED1144D0AAC87238FF01D1A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6096000" y="30723840"/>
          <a:ext cx="3032125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4E906491AAFD410586E2739EEF124DA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6096000" y="128016000"/>
          <a:ext cx="3032760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851B0B4322594492B45625D4986608BD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144000" y="35844480"/>
          <a:ext cx="3009265" cy="531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16218847CB764A05B4EB142BAB49373D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0" y="40965120"/>
          <a:ext cx="3018155" cy="530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6D8FC64FD60B4E2FBAAEBC9278036B9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9144000" y="81930240"/>
          <a:ext cx="314706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964BB78C1B3A4EDE95DEDAE66EE9913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048000" y="40965120"/>
          <a:ext cx="304736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5354AABAF8F94D3490822A842D87573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144000" y="40965120"/>
          <a:ext cx="306324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49D4D0D99A5F4E658647A02807FC1C4E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6096000" y="133136640"/>
          <a:ext cx="3063240" cy="529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4B078A3F3B8F466BA0678C7F0CF01D6B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0" y="46085760"/>
          <a:ext cx="303276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F5C8851FA96A4D3FBE53F28857510258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0" y="138257280"/>
          <a:ext cx="2957195" cy="529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143F450ED69049D8A21109E06E3B4651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3048000" y="46085760"/>
          <a:ext cx="3024505" cy="531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0C8B83833502481A9C25A8CBE0275C5B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6096000" y="46085760"/>
          <a:ext cx="308546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41EBD62E27A64B889CFF33610A6AA80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9144000" y="46085760"/>
          <a:ext cx="3048000" cy="5356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ED7C006AD08C4C77AA0D8D3AEF96B78F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9144000" y="138257280"/>
          <a:ext cx="3063240" cy="531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773A2838B0654778A73E35C26EC6D16D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0" y="51206400"/>
          <a:ext cx="3032760" cy="531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4BFB599816B6497DBED37FEDC1D8D0BF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6096000" y="51206400"/>
          <a:ext cx="303276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DEEFAB9C1F5D432CADCCA523915861F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9144000" y="56327040"/>
          <a:ext cx="307086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E2817C5C63A546CDA6F5ECA288EE6FA0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9222105" y="51221640"/>
          <a:ext cx="2899410" cy="50977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DF9CE0D24B9F474D8C469AD699303328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0" y="56327040"/>
          <a:ext cx="301053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59E017FFC2864004A0600FEA1A844E92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3048000" y="92171520"/>
          <a:ext cx="3063240" cy="529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E75280D6E2CD411492162F5B04236E09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6096000" y="56327040"/>
          <a:ext cx="3131185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A8C93B3829C3439AAEA5AC3AC1EC1FBC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0" y="61447680"/>
          <a:ext cx="3025775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976FC826F6CC42ABAF8E3A3B2E435D19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3048000" y="61447680"/>
          <a:ext cx="3024505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A93CD0C7CDC8490F8A6953504AEE72C9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6096000" y="66568320"/>
          <a:ext cx="3047365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4EEBD87CE4754F0FA22BF3F1DCE9DF8F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3048000" y="66568320"/>
          <a:ext cx="309372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4959E799161C48B685ABA5D20F9ED7DF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0" y="66568320"/>
          <a:ext cx="302577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31762EABDA5E4EE682B662A521F082F1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9144000" y="66568320"/>
          <a:ext cx="300926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4774956287924685A9719FCE9A81E845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0" y="71688960"/>
          <a:ext cx="2964815" cy="531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57F53B76FE354ED4898FD459FE32B03F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3048000" y="71688960"/>
          <a:ext cx="304736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197D35D472024906933275114F93EE78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6096000" y="71688960"/>
          <a:ext cx="305562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7E84F1FE26E34BC49DBFB0EE29F20224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9144000" y="71688960"/>
          <a:ext cx="305562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9BA2789B18F94FDEAA61DCE4A7E9384D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9144000" y="148498560"/>
          <a:ext cx="3055620" cy="5257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A5CAED3D4D614554B724329166FBF942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3048000" y="76809600"/>
          <a:ext cx="306260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F6C6304937DD4181B0F628D1140F73DA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9144000" y="76809600"/>
          <a:ext cx="3055620" cy="530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7BEDEB81A3E044278D957864ED6AF2D2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0" y="81930240"/>
          <a:ext cx="3002280" cy="531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967ACBFFF8804B3BAC03ABE396945941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3048000" y="81930240"/>
          <a:ext cx="303276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9" name="ID_6EFB5DD3E5244FD3AE7D5B6E3688207A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6096000" y="158739840"/>
          <a:ext cx="3054985" cy="220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A42AAEB476C947A596B8BD683BD8B042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6096000" y="143377920"/>
          <a:ext cx="3039745" cy="529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B387EFD6B0DC4567B82943211866DF51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0" y="87050880"/>
          <a:ext cx="300228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B5F881B8130843B69E7F79C7592A46AC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3048000" y="87050880"/>
          <a:ext cx="309308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0" name="ID_D668EBA008174BCF9C711E0320C1600C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9144000" y="158739840"/>
          <a:ext cx="3042285" cy="14433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49C979117AF04A6B9E8FF5748328C5EC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9144000" y="87050880"/>
          <a:ext cx="308546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35A0F41966C94B8C8C6A625218A7EF54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0" y="92171520"/>
          <a:ext cx="3017520" cy="531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F570A27BB2284828B89B61CADE74842E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6096000" y="92171520"/>
          <a:ext cx="3055620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C5CCC9BF231848DB90FD9EBAEDADD6F7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9144000" y="92171520"/>
          <a:ext cx="3025140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899508FD86F74539A2D2981296310A40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3048000" y="97292160"/>
          <a:ext cx="3108325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6D41C786611E4D368F0B840A1DB23D82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6096000" y="97292160"/>
          <a:ext cx="3024505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A2650257B79F41F38F6E0322BDD7CAF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144000" y="97292160"/>
          <a:ext cx="303974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9CA447C45ACB42E4A50B211B28B35741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0" y="102412800"/>
          <a:ext cx="299466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46954A6134B340729BB40F4DF6A54B30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3048000" y="102412800"/>
          <a:ext cx="3048000" cy="531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F0CDC660E5D8408B96DD2A84C9ECF50C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6096000" y="102412800"/>
          <a:ext cx="300228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0F086C3B12B94BAB9F496F768294E41E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9144000" y="102412800"/>
          <a:ext cx="306324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AEFEF66CBBCD4F3B8748AEC64D540210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0" y="107533440"/>
          <a:ext cx="3025775" cy="531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DE3728C677BF41DF97A3C8106FC0DE4D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3048000" y="107533440"/>
          <a:ext cx="3040380" cy="531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8A32B601AA2E4AE4A3C12C990C00FE5A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9144000" y="107533440"/>
          <a:ext cx="304038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0D60DA71926F4150A5DE9F7A60AACEAA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0" y="112654080"/>
          <a:ext cx="2994660" cy="531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AC305B12F7514FE5B46097B5B9F9CB29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3048000" y="112654080"/>
          <a:ext cx="3056255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17B38181D8EE4EC6BC533D582AC15F11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6096000" y="112654080"/>
          <a:ext cx="3047365" cy="530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C3DA01A29A4349BDB337214535917CD8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9144000" y="112654080"/>
          <a:ext cx="3032760" cy="530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5" name="ID_CF93BDE5CAD34C8F9DD3D2F55549300B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0" y="117774720"/>
          <a:ext cx="3010535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E0D898D00CE2436C82C186DF0F76028E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3048000" y="117774720"/>
          <a:ext cx="3124200" cy="530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1C0BD2990AA64746BAB5F2B2E4CF42C4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6096000" y="117774720"/>
          <a:ext cx="3024505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739671F35A9048F0992C7E3682B33F18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9144000" y="117774720"/>
          <a:ext cx="3039745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ABC42C3E5B874452863B80A2B1CF2D53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0" y="122895360"/>
          <a:ext cx="3002280" cy="531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" name="ID_FF3836AE920042D6BE82AC176D91A274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3048000" y="122895360"/>
          <a:ext cx="3032125" cy="529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798AD3CAD6714D9198E7B4893AE4C09C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6096000" y="122895360"/>
          <a:ext cx="3032760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325F39EA6E014A3AAAD72EF687BB411B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9144000" y="128016000"/>
          <a:ext cx="3108960" cy="531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A1E09532FEF34CE8AFA4FC44F34650A2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0" y="133136640"/>
          <a:ext cx="2987040" cy="530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" name="ID_9EDA5C5BA13A4FF8BC0BBE12AA523F3C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9144000" y="133136640"/>
          <a:ext cx="3048000" cy="531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CEC4B9A9DA4146ED9ECC7B84202D4684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3048000" y="138257280"/>
          <a:ext cx="3070860" cy="5280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E386E4ADBAE943F1988DEE7708B031AE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6096000" y="138257280"/>
          <a:ext cx="3048000" cy="531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A3540976B66C4F8A931BDB955CB575D9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0" y="143377920"/>
          <a:ext cx="3032760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6" name="ID_CF6D187EFAA541B8B251348D0FC77DDE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3048000" y="143377920"/>
          <a:ext cx="3040380" cy="530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A9C7CD17A0B84B348CC70EEA055F7302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9144000" y="143377920"/>
          <a:ext cx="3040380" cy="529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2D2A54943E7A4BBB83D26F287807CE55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0" y="148498560"/>
          <a:ext cx="300228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95EDFAB224C242ADB3B4EB0ECD2E2B55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3048000" y="148498560"/>
          <a:ext cx="3032125" cy="5326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03007227F909474897F8F479ABDDBF5C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6096000" y="148498560"/>
          <a:ext cx="3017520" cy="5341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" name="ID_878471149C444F1EAE964DB5DA96311E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0" y="153619200"/>
          <a:ext cx="2986405" cy="530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91C9561902F9408B8F154D8DCCD3057A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3048000" y="153619200"/>
          <a:ext cx="3002280" cy="531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" name="ID_94AB3969D9BE4C62866D815BC93C24A3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6096000" y="153619200"/>
          <a:ext cx="3063240" cy="531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6" name="ID_0A104D1869894D3281192C762FBD746D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9144000" y="153619200"/>
          <a:ext cx="3086100" cy="534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7" name="ID_3558A2DE139F41B4A7046C0D1E18CF56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0" y="158739840"/>
          <a:ext cx="2971800" cy="5501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F44AC8819D054B118E0EC2D1B069CAD5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3048000" y="158739840"/>
          <a:ext cx="3131820" cy="54940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<sst xmlns="http://schemas.openxmlformats.org/spreadsheetml/2006/main" count="4" uniqueCount="4">
  <si>
    <t>团队捐款总计2笔，共150元</t>
  </si>
  <si>
    <t>个人捐款总计1264笔，共20841.79元</t>
  </si>
  <si>
    <t>总计</t>
  </si>
  <si>
    <t>20991.79元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</si>
</sst>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png"/><Relationship Id="rId98" Type="http://schemas.openxmlformats.org/officeDocument/2006/relationships/image" Target="media/image98.png"/><Relationship Id="rId97" Type="http://schemas.openxmlformats.org/officeDocument/2006/relationships/image" Target="media/image97.png"/><Relationship Id="rId96" Type="http://schemas.openxmlformats.org/officeDocument/2006/relationships/image" Target="media/image96.png"/><Relationship Id="rId95" Type="http://schemas.openxmlformats.org/officeDocument/2006/relationships/image" Target="media/image95.png"/><Relationship Id="rId94" Type="http://schemas.openxmlformats.org/officeDocument/2006/relationships/image" Target="media/image94.png"/><Relationship Id="rId93" Type="http://schemas.openxmlformats.org/officeDocument/2006/relationships/image" Target="media/image93.png"/><Relationship Id="rId92" Type="http://schemas.openxmlformats.org/officeDocument/2006/relationships/image" Target="media/image92.png"/><Relationship Id="rId91" Type="http://schemas.openxmlformats.org/officeDocument/2006/relationships/image" Target="media/image91.png"/><Relationship Id="rId90" Type="http://schemas.openxmlformats.org/officeDocument/2006/relationships/image" Target="media/image90.png"/><Relationship Id="rId9" Type="http://schemas.openxmlformats.org/officeDocument/2006/relationships/image" Target="media/image9.png"/><Relationship Id="rId89" Type="http://schemas.openxmlformats.org/officeDocument/2006/relationships/image" Target="media/image89.png"/><Relationship Id="rId88" Type="http://schemas.openxmlformats.org/officeDocument/2006/relationships/image" Target="media/image88.png"/><Relationship Id="rId87" Type="http://schemas.openxmlformats.org/officeDocument/2006/relationships/image" Target="media/image87.png"/><Relationship Id="rId86" Type="http://schemas.openxmlformats.org/officeDocument/2006/relationships/image" Target="media/image86.png"/><Relationship Id="rId85" Type="http://schemas.openxmlformats.org/officeDocument/2006/relationships/image" Target="media/image85.png"/><Relationship Id="rId84" Type="http://schemas.openxmlformats.org/officeDocument/2006/relationships/image" Target="media/image84.png"/><Relationship Id="rId83" Type="http://schemas.openxmlformats.org/officeDocument/2006/relationships/image" Target="media/image83.png"/><Relationship Id="rId82" Type="http://schemas.openxmlformats.org/officeDocument/2006/relationships/image" Target="media/image82.png"/><Relationship Id="rId81" Type="http://schemas.openxmlformats.org/officeDocument/2006/relationships/image" Target="media/image81.png"/><Relationship Id="rId80" Type="http://schemas.openxmlformats.org/officeDocument/2006/relationships/image" Target="media/image80.png"/><Relationship Id="rId8" Type="http://schemas.openxmlformats.org/officeDocument/2006/relationships/image" Target="media/image8.png"/><Relationship Id="rId79" Type="http://schemas.openxmlformats.org/officeDocument/2006/relationships/image" Target="media/image79.png"/><Relationship Id="rId78" Type="http://schemas.openxmlformats.org/officeDocument/2006/relationships/image" Target="media/image78.png"/><Relationship Id="rId77" Type="http://schemas.openxmlformats.org/officeDocument/2006/relationships/image" Target="media/image77.png"/><Relationship Id="rId76" Type="http://schemas.openxmlformats.org/officeDocument/2006/relationships/image" Target="media/image76.png"/><Relationship Id="rId75" Type="http://schemas.openxmlformats.org/officeDocument/2006/relationships/image" Target="media/image75.png"/><Relationship Id="rId74" Type="http://schemas.openxmlformats.org/officeDocument/2006/relationships/image" Target="media/image74.png"/><Relationship Id="rId73" Type="http://schemas.openxmlformats.org/officeDocument/2006/relationships/image" Target="media/image73.png"/><Relationship Id="rId72" Type="http://schemas.openxmlformats.org/officeDocument/2006/relationships/image" Target="media/image72.png"/><Relationship Id="rId71" Type="http://schemas.openxmlformats.org/officeDocument/2006/relationships/image" Target="media/image71.png"/><Relationship Id="rId70" Type="http://schemas.openxmlformats.org/officeDocument/2006/relationships/image" Target="media/image70.png"/><Relationship Id="rId7" Type="http://schemas.openxmlformats.org/officeDocument/2006/relationships/image" Target="media/image7.png"/><Relationship Id="rId69" Type="http://schemas.openxmlformats.org/officeDocument/2006/relationships/image" Target="media/image69.png"/><Relationship Id="rId68" Type="http://schemas.openxmlformats.org/officeDocument/2006/relationships/image" Target="media/image68.png"/><Relationship Id="rId67" Type="http://schemas.openxmlformats.org/officeDocument/2006/relationships/image" Target="media/image67.png"/><Relationship Id="rId66" Type="http://schemas.openxmlformats.org/officeDocument/2006/relationships/image" Target="media/image66.png"/><Relationship Id="rId65" Type="http://schemas.openxmlformats.org/officeDocument/2006/relationships/image" Target="media/image65.png"/><Relationship Id="rId64" Type="http://schemas.openxmlformats.org/officeDocument/2006/relationships/image" Target="media/image64.png"/><Relationship Id="rId63" Type="http://schemas.openxmlformats.org/officeDocument/2006/relationships/image" Target="media/image63.png"/><Relationship Id="rId62" Type="http://schemas.openxmlformats.org/officeDocument/2006/relationships/image" Target="media/image62.png"/><Relationship Id="rId61" Type="http://schemas.openxmlformats.org/officeDocument/2006/relationships/image" Target="media/image61.png"/><Relationship Id="rId60" Type="http://schemas.openxmlformats.org/officeDocument/2006/relationships/image" Target="media/image60.png"/><Relationship Id="rId6" Type="http://schemas.openxmlformats.org/officeDocument/2006/relationships/image" Target="media/image6.png"/><Relationship Id="rId59" Type="http://schemas.openxmlformats.org/officeDocument/2006/relationships/image" Target="media/image59.png"/><Relationship Id="rId58" Type="http://schemas.openxmlformats.org/officeDocument/2006/relationships/image" Target="media/image58.png"/><Relationship Id="rId57" Type="http://schemas.openxmlformats.org/officeDocument/2006/relationships/image" Target="media/image57.png"/><Relationship Id="rId56" Type="http://schemas.openxmlformats.org/officeDocument/2006/relationships/image" Target="media/image56.png"/><Relationship Id="rId55" Type="http://schemas.openxmlformats.org/officeDocument/2006/relationships/image" Target="media/image55.png"/><Relationship Id="rId54" Type="http://schemas.openxmlformats.org/officeDocument/2006/relationships/image" Target="media/image54.png"/><Relationship Id="rId53" Type="http://schemas.openxmlformats.org/officeDocument/2006/relationships/image" Target="media/image53.png"/><Relationship Id="rId52" Type="http://schemas.openxmlformats.org/officeDocument/2006/relationships/image" Target="media/image52.png"/><Relationship Id="rId51" Type="http://schemas.openxmlformats.org/officeDocument/2006/relationships/image" Target="media/image51.pn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8" Type="http://schemas.openxmlformats.org/officeDocument/2006/relationships/image" Target="media/image128.png"/><Relationship Id="rId127" Type="http://schemas.openxmlformats.org/officeDocument/2006/relationships/image" Target="media/image127.png"/><Relationship Id="rId126" Type="http://schemas.openxmlformats.org/officeDocument/2006/relationships/image" Target="media/image126.png"/><Relationship Id="rId125" Type="http://schemas.openxmlformats.org/officeDocument/2006/relationships/image" Target="media/image125.png"/><Relationship Id="rId124" Type="http://schemas.openxmlformats.org/officeDocument/2006/relationships/image" Target="media/image124.png"/><Relationship Id="rId123" Type="http://schemas.openxmlformats.org/officeDocument/2006/relationships/image" Target="media/image123.png"/><Relationship Id="rId122" Type="http://schemas.openxmlformats.org/officeDocument/2006/relationships/image" Target="media/image122.png"/><Relationship Id="rId121" Type="http://schemas.openxmlformats.org/officeDocument/2006/relationships/image" Target="media/image121.png"/><Relationship Id="rId120" Type="http://schemas.openxmlformats.org/officeDocument/2006/relationships/image" Target="media/image120.png"/><Relationship Id="rId12" Type="http://schemas.openxmlformats.org/officeDocument/2006/relationships/image" Target="media/image12.png"/><Relationship Id="rId119" Type="http://schemas.openxmlformats.org/officeDocument/2006/relationships/image" Target="media/image119.png"/><Relationship Id="rId118" Type="http://schemas.openxmlformats.org/officeDocument/2006/relationships/image" Target="media/image118.png"/><Relationship Id="rId117" Type="http://schemas.openxmlformats.org/officeDocument/2006/relationships/image" Target="media/image117.png"/><Relationship Id="rId116" Type="http://schemas.openxmlformats.org/officeDocument/2006/relationships/image" Target="media/image116.png"/><Relationship Id="rId115" Type="http://schemas.openxmlformats.org/officeDocument/2006/relationships/image" Target="media/image115.png"/><Relationship Id="rId114" Type="http://schemas.openxmlformats.org/officeDocument/2006/relationships/image" Target="media/image114.png"/><Relationship Id="rId113" Type="http://schemas.openxmlformats.org/officeDocument/2006/relationships/image" Target="media/image113.png"/><Relationship Id="rId112" Type="http://schemas.openxmlformats.org/officeDocument/2006/relationships/image" Target="media/image112.png"/><Relationship Id="rId111" Type="http://schemas.openxmlformats.org/officeDocument/2006/relationships/image" Target="media/image111.png"/><Relationship Id="rId110" Type="http://schemas.openxmlformats.org/officeDocument/2006/relationships/image" Target="media/image110.png"/><Relationship Id="rId11" Type="http://schemas.openxmlformats.org/officeDocument/2006/relationships/image" Target="media/image11.png"/><Relationship Id="rId109" Type="http://schemas.openxmlformats.org/officeDocument/2006/relationships/image" Target="media/image109.png"/><Relationship Id="rId108" Type="http://schemas.openxmlformats.org/officeDocument/2006/relationships/image" Target="media/image108.png"/><Relationship Id="rId107" Type="http://schemas.openxmlformats.org/officeDocument/2006/relationships/image" Target="media/image107.png"/><Relationship Id="rId106" Type="http://schemas.openxmlformats.org/officeDocument/2006/relationships/image" Target="media/image106.png"/><Relationship Id="rId105" Type="http://schemas.openxmlformats.org/officeDocument/2006/relationships/image" Target="media/image105.png"/><Relationship Id="rId104" Type="http://schemas.openxmlformats.org/officeDocument/2006/relationships/image" Target="media/image104.png"/><Relationship Id="rId103" Type="http://schemas.openxmlformats.org/officeDocument/2006/relationships/image" Target="media/image103.png"/><Relationship Id="rId102" Type="http://schemas.openxmlformats.org/officeDocument/2006/relationships/image" Target="media/image102.png"/><Relationship Id="rId101" Type="http://schemas.openxmlformats.org/officeDocument/2006/relationships/image" Target="media/image101.png"/><Relationship Id="rId100" Type="http://schemas.openxmlformats.org/officeDocument/2006/relationships/image" Target="media/image100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99"/>
  <sheetViews>
    <sheetView tabSelected="1" view="pageBreakPreview" zoomScaleNormal="100" workbookViewId="0">
      <selection activeCell="X11" sqref="X11"/>
    </sheetView>
  </sheetViews>
  <sheetFormatPr defaultColWidth="8.89166666666667" defaultRowHeight="13.5"/>
  <cols>
    <col min="1" max="16384" width="8.89166666666667" style="1"/>
  </cols>
  <sheetData>
    <row r="1" spans="1:20">
      <c r="A1" s="2" t="str">
        <f>_xlfn.DISPIMG("ID_C905E43C397A4EB2A2DAC8B0ED30EE90",1)</f>
        <v>=DISPIMG("ID_C905E43C397A4EB2A2DAC8B0ED30EE90",1)</v>
      </c>
      <c r="B1" s="2"/>
      <c r="C1" s="2"/>
      <c r="D1" s="2"/>
      <c r="E1" s="2"/>
      <c r="F1" s="2" t="str">
        <f>_xlfn.DISPIMG("ID_55B9DF208ED14B6BA5786357DB729493",1)</f>
        <v>=DISPIMG("ID_55B9DF208ED14B6BA5786357DB729493",1)</v>
      </c>
      <c r="G1" s="2"/>
      <c r="H1" s="2"/>
      <c r="I1" s="2"/>
      <c r="J1" s="2"/>
      <c r="K1" s="2" t="str">
        <f>_xlfn.DISPIMG("ID_F5886162F1064C08979160887A312286",1)</f>
        <v>=DISPIMG("ID_F5886162F1064C08979160887A312286",1)</v>
      </c>
      <c r="L1" s="2"/>
      <c r="M1" s="2"/>
      <c r="N1" s="2"/>
      <c r="O1" s="2"/>
      <c r="P1" s="2" t="str">
        <f>_xlfn.DISPIMG("ID_A4ABED8487C6412E819FB26D800327E4",1)</f>
        <v>=DISPIMG("ID_A4ABED8487C6412E819FB26D800327E4",1)</v>
      </c>
      <c r="Q1" s="2"/>
      <c r="R1" s="2"/>
      <c r="S1" s="2"/>
      <c r="T1" s="2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>
      <c r="A29" s="2" t="str">
        <f>_xlfn.DISPIMG("ID_5B75BED4BF4348CF8BB7D3587489158A",1)</f>
        <v>=DISPIMG("ID_5B75BED4BF4348CF8BB7D3587489158A",1)</v>
      </c>
      <c r="B29" s="2"/>
      <c r="C29" s="2"/>
      <c r="D29" s="2"/>
      <c r="E29" s="2"/>
      <c r="F29" s="2" t="str">
        <f>_xlfn.DISPIMG("ID_C1BEF0175AFE49E69CB51E101F92E71C",1)</f>
        <v>=DISPIMG("ID_C1BEF0175AFE49E69CB51E101F92E71C",1)</v>
      </c>
      <c r="G29" s="2"/>
      <c r="H29" s="2"/>
      <c r="I29" s="2"/>
      <c r="J29" s="2"/>
      <c r="K29" s="2" t="str">
        <f>_xlfn.DISPIMG("ID_4A999D36A54B497C97BBC2D435B3E530",1)</f>
        <v>=DISPIMG("ID_4A999D36A54B497C97BBC2D435B3E530",1)</v>
      </c>
      <c r="L29" s="2"/>
      <c r="M29" s="2"/>
      <c r="N29" s="2"/>
      <c r="O29" s="2"/>
      <c r="P29" s="2" t="str">
        <f>_xlfn.DISPIMG("ID_E0B2B8402E394865887253003D52AD55",1)</f>
        <v>=DISPIMG("ID_E0B2B8402E394865887253003D52AD55",1)</v>
      </c>
      <c r="Q29" s="2"/>
      <c r="R29" s="2"/>
      <c r="S29" s="2"/>
      <c r="T29" s="2"/>
    </row>
    <row r="30" spans="1:2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>
      <c r="A57" s="2" t="str">
        <f>_xlfn.DISPIMG("ID_6B0DC63799364CA2BDEBE3BCAED8603A",1)</f>
        <v>=DISPIMG("ID_6B0DC63799364CA2BDEBE3BCAED8603A",1)</v>
      </c>
      <c r="B57" s="2"/>
      <c r="C57" s="2"/>
      <c r="D57" s="2"/>
      <c r="E57" s="2"/>
      <c r="F57" s="2" t="str">
        <f>_xlfn.DISPIMG("ID_610A465FC4D944BABCC6F284423D70F4",1)</f>
        <v>=DISPIMG("ID_610A465FC4D944BABCC6F284423D70F4",1)</v>
      </c>
      <c r="G57" s="2"/>
      <c r="H57" s="2"/>
      <c r="I57" s="2"/>
      <c r="J57" s="2"/>
      <c r="K57" s="2" t="str">
        <f>_xlfn.DISPIMG("ID_742718F83D4F483C83AFD1B17696B5BB",1)</f>
        <v>=DISPIMG("ID_742718F83D4F483C83AFD1B17696B5BB",1)</v>
      </c>
      <c r="L57" s="2"/>
      <c r="M57" s="2"/>
      <c r="N57" s="2"/>
      <c r="O57" s="2"/>
      <c r="P57" s="2" t="str">
        <f>_xlfn.DISPIMG("ID_041D2C3621A44EDB9E4FA2E60AA3E7CC",1)</f>
        <v>=DISPIMG("ID_041D2C3621A44EDB9E4FA2E60AA3E7CC",1)</v>
      </c>
      <c r="Q57" s="2"/>
      <c r="R57" s="2"/>
      <c r="S57" s="2"/>
      <c r="T57" s="2"/>
    </row>
    <row r="58" spans="1:2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>
      <c r="A85" s="2" t="str">
        <f>_xlfn.DISPIMG("ID_223643C0A57342B680F7B4650AE4E181",1)</f>
        <v>=DISPIMG("ID_223643C0A57342B680F7B4650AE4E181",1)</v>
      </c>
      <c r="B85" s="2"/>
      <c r="C85" s="2"/>
      <c r="D85" s="2"/>
      <c r="E85" s="2"/>
      <c r="F85" s="2" t="str">
        <f>_xlfn.DISPIMG("ID_A4469EF829FD4E18B57BEA1E37BE2E06",1)</f>
        <v>=DISPIMG("ID_A4469EF829FD4E18B57BEA1E37BE2E06",1)</v>
      </c>
      <c r="G85" s="2"/>
      <c r="H85" s="2"/>
      <c r="I85" s="2"/>
      <c r="J85" s="2"/>
      <c r="K85" s="2" t="str">
        <f>_xlfn.DISPIMG("ID_AA17A8E411F4472A852105C74B23F353",1)</f>
        <v>=DISPIMG("ID_AA17A8E411F4472A852105C74B23F353",1)</v>
      </c>
      <c r="L85" s="2"/>
      <c r="M85" s="2"/>
      <c r="N85" s="2"/>
      <c r="O85" s="2"/>
      <c r="P85" s="2" t="str">
        <f>_xlfn.DISPIMG("ID_2212AD82551D44D9AB8BE8DC6432BE06",1)</f>
        <v>=DISPIMG("ID_2212AD82551D44D9AB8BE8DC6432BE06",1)</v>
      </c>
      <c r="Q85" s="2"/>
      <c r="R85" s="2"/>
      <c r="S85" s="2"/>
      <c r="T85" s="2"/>
    </row>
    <row r="86" spans="1:2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>
      <c r="A113" s="2" t="str">
        <f>_xlfn.DISPIMG("ID_EDE3778721DA40E2A9AFEF226E3EEC77",1)</f>
        <v>=DISPIMG("ID_EDE3778721DA40E2A9AFEF226E3EEC77",1)</v>
      </c>
      <c r="B113" s="2"/>
      <c r="C113" s="2"/>
      <c r="D113" s="2"/>
      <c r="E113" s="2"/>
      <c r="F113" s="2" t="str">
        <f>_xlfn.DISPIMG("ID_F39E3CE8A924400291B4EA185B8809AD",1)</f>
        <v>=DISPIMG("ID_F39E3CE8A924400291B4EA185B8809AD",1)</v>
      </c>
      <c r="G113" s="2"/>
      <c r="H113" s="2"/>
      <c r="I113" s="2"/>
      <c r="J113" s="2"/>
      <c r="K113" s="2" t="str">
        <f>_xlfn.DISPIMG("ID_6279EED7FBE14F68BF3DB8098A1CEA39",1)</f>
        <v>=DISPIMG("ID_6279EED7FBE14F68BF3DB8098A1CEA39",1)</v>
      </c>
      <c r="L113" s="2"/>
      <c r="M113" s="2"/>
      <c r="N113" s="2"/>
      <c r="O113" s="2"/>
      <c r="P113" s="2" t="str">
        <f>_xlfn.DISPIMG("ID_B8944A08D9744C7EBC7A5C404A2C20B9",1)</f>
        <v>=DISPIMG("ID_B8944A08D9744C7EBC7A5C404A2C20B9",1)</v>
      </c>
      <c r="Q113" s="2"/>
      <c r="R113" s="2"/>
      <c r="S113" s="2"/>
      <c r="T113" s="2"/>
    </row>
    <row r="114" spans="1:2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>
      <c r="A141" s="2" t="str">
        <f>_xlfn.DISPIMG("ID_9DCBEFD6E9464E9BA3E6ED521676D3D2",1)</f>
        <v>=DISPIMG("ID_9DCBEFD6E9464E9BA3E6ED521676D3D2",1)</v>
      </c>
      <c r="B141" s="2"/>
      <c r="C141" s="2"/>
      <c r="D141" s="2"/>
      <c r="E141" s="2"/>
      <c r="F141" s="2" t="str">
        <f>_xlfn.DISPIMG("ID_4D1C460E69254D6D89D8CFA0DB8BD892",1)</f>
        <v>=DISPIMG("ID_4D1C460E69254D6D89D8CFA0DB8BD892",1)</v>
      </c>
      <c r="G141" s="2"/>
      <c r="H141" s="2"/>
      <c r="I141" s="2"/>
      <c r="J141" s="2"/>
      <c r="K141" s="2" t="str">
        <f>_xlfn.DISPIMG("ID_759F4FC5AE4D46AEB32ECFFDF3B47AC2",1)</f>
        <v>=DISPIMG("ID_759F4FC5AE4D46AEB32ECFFDF3B47AC2",1)</v>
      </c>
      <c r="L141" s="2"/>
      <c r="M141" s="2"/>
      <c r="N141" s="2"/>
      <c r="O141" s="2"/>
      <c r="P141" s="2" t="str">
        <f>_xlfn.DISPIMG("ID_96EE79677D714CEBA83EE4D5F9C89920",1)</f>
        <v>=DISPIMG("ID_96EE79677D714CEBA83EE4D5F9C89920",1)</v>
      </c>
      <c r="Q141" s="2"/>
      <c r="R141" s="2"/>
      <c r="S141" s="2"/>
      <c r="T141" s="2"/>
    </row>
    <row r="142" spans="1:2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>
      <c r="A169" s="2" t="str">
        <f>_xlfn.DISPIMG("ID_31E952DEEED24EDD950E28802721A534",1)</f>
        <v>=DISPIMG("ID_31E952DEEED24EDD950E28802721A534",1)</v>
      </c>
      <c r="B169" s="2"/>
      <c r="C169" s="2"/>
      <c r="D169" s="2"/>
      <c r="E169" s="2"/>
      <c r="F169" s="2" t="str">
        <f>_xlfn.DISPIMG("ID_86E444C1649849A2995160D3AE391A3D",1)</f>
        <v>=DISPIMG("ID_86E444C1649849A2995160D3AE391A3D",1)</v>
      </c>
      <c r="G169" s="2"/>
      <c r="H169" s="2"/>
      <c r="I169" s="2"/>
      <c r="J169" s="2"/>
      <c r="K169" s="2" t="str">
        <f>_xlfn.DISPIMG("ID_5FA84E03ED1144D0AAC87238FF01D1A5",1)</f>
        <v>=DISPIMG("ID_5FA84E03ED1144D0AAC87238FF01D1A5",1)</v>
      </c>
      <c r="L169" s="2"/>
      <c r="M169" s="2"/>
      <c r="N169" s="2"/>
      <c r="O169" s="2"/>
      <c r="P169" s="2" t="str">
        <f>_xlfn.DISPIMG("ID_C2EE46FA8BD74D1BAD80F45A8778C59C",1)</f>
        <v>=DISPIMG("ID_C2EE46FA8BD74D1BAD80F45A8778C59C",1)</v>
      </c>
      <c r="Q169" s="2"/>
      <c r="R169" s="2"/>
      <c r="S169" s="2"/>
      <c r="T169" s="2"/>
    </row>
    <row r="170" spans="1:2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>
      <c r="A197" s="2" t="str">
        <f>_xlfn.DISPIMG("ID_FB0D7A690486450F93499AD3A740DC89",1)</f>
        <v>=DISPIMG("ID_FB0D7A690486450F93499AD3A740DC89",1)</v>
      </c>
      <c r="B197" s="2"/>
      <c r="C197" s="2"/>
      <c r="D197" s="2"/>
      <c r="E197" s="2"/>
      <c r="F197" s="2" t="str">
        <f>_xlfn.DISPIMG("ID_D7EEE5FC87D84E65B8859BFF44810043",1)</f>
        <v>=DISPIMG("ID_D7EEE5FC87D84E65B8859BFF44810043",1)</v>
      </c>
      <c r="G197" s="2"/>
      <c r="H197" s="2"/>
      <c r="I197" s="2"/>
      <c r="J197" s="2"/>
      <c r="K197" s="2" t="str">
        <f>_xlfn.DISPIMG("ID_1F3A3250FFFD49F5A492A4699DE455D1",1)</f>
        <v>=DISPIMG("ID_1F3A3250FFFD49F5A492A4699DE455D1",1)</v>
      </c>
      <c r="L197" s="2"/>
      <c r="M197" s="2"/>
      <c r="N197" s="2"/>
      <c r="O197" s="2"/>
      <c r="P197" s="2" t="str">
        <f>_xlfn.DISPIMG("ID_851B0B4322594492B45625D4986608BD",1)</f>
        <v>=DISPIMG("ID_851B0B4322594492B45625D4986608BD",1)</v>
      </c>
      <c r="Q197" s="2"/>
      <c r="R197" s="2"/>
      <c r="S197" s="2"/>
      <c r="T197" s="2"/>
    </row>
    <row r="198" spans="1:2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>
      <c r="A225" s="2" t="str">
        <f>_xlfn.DISPIMG("ID_16218847CB764A05B4EB142BAB49373D",1)</f>
        <v>=DISPIMG("ID_16218847CB764A05B4EB142BAB49373D",1)</v>
      </c>
      <c r="B225" s="2"/>
      <c r="C225" s="2"/>
      <c r="D225" s="2"/>
      <c r="E225" s="2"/>
      <c r="F225" s="2" t="str">
        <f>_xlfn.DISPIMG("ID_964BB78C1B3A4EDE95DEDAE66EE99138",1)</f>
        <v>=DISPIMG("ID_964BB78C1B3A4EDE95DEDAE66EE99138",1)</v>
      </c>
      <c r="G225" s="2"/>
      <c r="H225" s="2"/>
      <c r="I225" s="2"/>
      <c r="J225" s="2"/>
      <c r="K225" s="2" t="str">
        <f>_xlfn.DISPIMG("ID_7338C37F9B6E4278ADE84B728A8A5E4B",1)</f>
        <v>=DISPIMG("ID_7338C37F9B6E4278ADE84B728A8A5E4B",1)</v>
      </c>
      <c r="L225" s="2"/>
      <c r="M225" s="2"/>
      <c r="N225" s="2"/>
      <c r="O225" s="2"/>
      <c r="P225" s="2" t="str">
        <f>_xlfn.DISPIMG("ID_5354AABAF8F94D3490822A842D875731",1)</f>
        <v>=DISPIMG("ID_5354AABAF8F94D3490822A842D875731",1)</v>
      </c>
      <c r="Q225" s="2"/>
      <c r="R225" s="2"/>
      <c r="S225" s="2"/>
      <c r="T225" s="2"/>
    </row>
    <row r="226" spans="1:2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>
      <c r="A253" s="2" t="str">
        <f>_xlfn.DISPIMG("ID_4B078A3F3B8F466BA0678C7F0CF01D6B",1)</f>
        <v>=DISPIMG("ID_4B078A3F3B8F466BA0678C7F0CF01D6B",1)</v>
      </c>
      <c r="B253" s="2"/>
      <c r="C253" s="2"/>
      <c r="D253" s="2"/>
      <c r="E253" s="2"/>
      <c r="F253" s="2" t="str">
        <f>_xlfn.DISPIMG("ID_143F450ED69049D8A21109E06E3B4651",1)</f>
        <v>=DISPIMG("ID_143F450ED69049D8A21109E06E3B4651",1)</v>
      </c>
      <c r="G253" s="2"/>
      <c r="H253" s="2"/>
      <c r="I253" s="2"/>
      <c r="J253" s="2"/>
      <c r="K253" s="2" t="str">
        <f>_xlfn.DISPIMG("ID_0C8B83833502481A9C25A8CBE0275C5B",1)</f>
        <v>=DISPIMG("ID_0C8B83833502481A9C25A8CBE0275C5B",1)</v>
      </c>
      <c r="L253" s="2"/>
      <c r="M253" s="2"/>
      <c r="N253" s="2"/>
      <c r="O253" s="2"/>
      <c r="P253" s="2" t="str">
        <f>_xlfn.DISPIMG("ID_41EBD62E27A64B889CFF33610A6AA809",1)</f>
        <v>=DISPIMG("ID_41EBD62E27A64B889CFF33610A6AA809",1)</v>
      </c>
      <c r="Q253" s="2"/>
      <c r="R253" s="2"/>
      <c r="S253" s="2"/>
      <c r="T253" s="2"/>
    </row>
    <row r="254" spans="1:2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ht="14.4" customHeight="1" spans="1:20">
      <c r="A281" s="2" t="str">
        <f>_xlfn.DISPIMG("ID_773A2838B0654778A73E35C26EC6D16D",1)</f>
        <v>=DISPIMG("ID_773A2838B0654778A73E35C26EC6D16D",1)</v>
      </c>
      <c r="B281" s="2"/>
      <c r="C281" s="2"/>
      <c r="D281" s="2"/>
      <c r="E281" s="2"/>
      <c r="F281" s="2" t="str">
        <f>_xlfn.DISPIMG("ID_BA09DF9C9C87464F8644FA79F9973080",1)</f>
        <v>=DISPIMG("ID_BA09DF9C9C87464F8644FA79F9973080",1)</v>
      </c>
      <c r="G281" s="2"/>
      <c r="H281" s="2"/>
      <c r="I281" s="2"/>
      <c r="J281" s="2"/>
      <c r="K281" s="2" t="str">
        <f>_xlfn.DISPIMG("ID_4BFB599816B6497DBED37FEDC1D8D0BF",1)</f>
        <v>=DISPIMG("ID_4BFB599816B6497DBED37FEDC1D8D0BF",1)</v>
      </c>
      <c r="L281" s="2"/>
      <c r="M281" s="2"/>
      <c r="N281" s="2"/>
      <c r="O281" s="2"/>
      <c r="P281" s="2" t="str">
        <f>_xlfn.DISPIMG("ID_E2817C5C63A546CDA6F5ECA288EE6FA0",1)</f>
        <v>=DISPIMG("ID_E2817C5C63A546CDA6F5ECA288EE6FA0",1)</v>
      </c>
      <c r="Q281" s="2"/>
      <c r="R281" s="2"/>
      <c r="S281" s="2"/>
      <c r="T281" s="2"/>
    </row>
    <row r="282" spans="1:2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>
      <c r="A309" s="2" t="str">
        <f>_xlfn.DISPIMG("ID_DF9CE0D24B9F474D8C469AD699303328",1)</f>
        <v>=DISPIMG("ID_DF9CE0D24B9F474D8C469AD699303328",1)</v>
      </c>
      <c r="B309" s="2"/>
      <c r="C309" s="2"/>
      <c r="D309" s="2"/>
      <c r="E309" s="2"/>
      <c r="F309" s="2" t="str">
        <f>_xlfn.DISPIMG("ID_D024FA1CE02E4CF1813DBF4B076E0660",1)</f>
        <v>=DISPIMG("ID_D024FA1CE02E4CF1813DBF4B076E0660",1)</v>
      </c>
      <c r="G309" s="2"/>
      <c r="H309" s="2"/>
      <c r="I309" s="2"/>
      <c r="J309" s="2"/>
      <c r="K309" s="2" t="str">
        <f>_xlfn.DISPIMG("ID_E75280D6E2CD411492162F5B04236E09",1)</f>
        <v>=DISPIMG("ID_E75280D6E2CD411492162F5B04236E09",1)</v>
      </c>
      <c r="L309" s="2"/>
      <c r="M309" s="2"/>
      <c r="N309" s="2"/>
      <c r="O309" s="2"/>
      <c r="P309" s="2" t="str">
        <f>_xlfn.DISPIMG("ID_DEEFAB9C1F5D432CADCCA523915861F3",1)</f>
        <v>=DISPIMG("ID_DEEFAB9C1F5D432CADCCA523915861F3",1)</v>
      </c>
      <c r="Q309" s="2"/>
      <c r="R309" s="2"/>
      <c r="S309" s="2"/>
      <c r="T309" s="2"/>
    </row>
    <row r="310" spans="1:2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>
      <c r="A337" s="2" t="str">
        <f>_xlfn.DISPIMG("ID_A8C93B3829C3439AAEA5AC3AC1EC1FBC",1)</f>
        <v>=DISPIMG("ID_A8C93B3829C3439AAEA5AC3AC1EC1FBC",1)</v>
      </c>
      <c r="B337" s="2"/>
      <c r="C337" s="2"/>
      <c r="D337" s="2"/>
      <c r="E337" s="2"/>
      <c r="F337" s="2" t="str">
        <f>_xlfn.DISPIMG("ID_976FC826F6CC42ABAF8E3A3B2E435D19",1)</f>
        <v>=DISPIMG("ID_976FC826F6CC42ABAF8E3A3B2E435D19",1)</v>
      </c>
      <c r="G337" s="2"/>
      <c r="H337" s="2"/>
      <c r="I337" s="2"/>
      <c r="J337" s="2"/>
      <c r="K337" s="2" t="str">
        <f>_xlfn.DISPIMG("ID_662B1358B2694C1291F980700BD24216",1)</f>
        <v>=DISPIMG("ID_662B1358B2694C1291F980700BD24216",1)</v>
      </c>
      <c r="L337" s="2"/>
      <c r="M337" s="2"/>
      <c r="N337" s="2"/>
      <c r="O337" s="2"/>
      <c r="P337" s="2" t="str">
        <f>_xlfn.DISPIMG("ID_2F7ECFD71F8E4176BD0EC900D5705B67",1)</f>
        <v>=DISPIMG("ID_2F7ECFD71F8E4176BD0EC900D5705B67",1)</v>
      </c>
      <c r="Q337" s="2"/>
      <c r="R337" s="2"/>
      <c r="S337" s="2"/>
      <c r="T337" s="2"/>
    </row>
    <row r="338" spans="1:2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>
      <c r="A365" s="2" t="str">
        <f>_xlfn.DISPIMG("ID_4959E799161C48B685ABA5D20F9ED7DF",1)</f>
        <v>=DISPIMG("ID_4959E799161C48B685ABA5D20F9ED7DF",1)</v>
      </c>
      <c r="B365" s="2"/>
      <c r="C365" s="2"/>
      <c r="D365" s="2"/>
      <c r="E365" s="2"/>
      <c r="F365" s="2" t="str">
        <f>_xlfn.DISPIMG("ID_4EEBD87CE4754F0FA22BF3F1DCE9DF8F",1)</f>
        <v>=DISPIMG("ID_4EEBD87CE4754F0FA22BF3F1DCE9DF8F",1)</v>
      </c>
      <c r="G365" s="2"/>
      <c r="H365" s="2"/>
      <c r="I365" s="2"/>
      <c r="J365" s="2"/>
      <c r="K365" s="2" t="str">
        <f>_xlfn.DISPIMG("ID_A93CD0C7CDC8490F8A6953504AEE72C9",1)</f>
        <v>=DISPIMG("ID_A93CD0C7CDC8490F8A6953504AEE72C9",1)</v>
      </c>
      <c r="L365" s="2"/>
      <c r="M365" s="2"/>
      <c r="N365" s="2"/>
      <c r="O365" s="2"/>
      <c r="P365" s="2" t="str">
        <f>_xlfn.DISPIMG("ID_31762EABDA5E4EE682B662A521F082F1",1)</f>
        <v>=DISPIMG("ID_31762EABDA5E4EE682B662A521F082F1",1)</v>
      </c>
      <c r="Q365" s="2"/>
      <c r="R365" s="2"/>
      <c r="S365" s="2"/>
      <c r="T365" s="2"/>
    </row>
    <row r="366" spans="1:2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>
      <c r="A393" s="2" t="str">
        <f>_xlfn.DISPIMG("ID_4774956287924685A9719FCE9A81E845",1)</f>
        <v>=DISPIMG("ID_4774956287924685A9719FCE9A81E845",1)</v>
      </c>
      <c r="B393" s="2"/>
      <c r="C393" s="2"/>
      <c r="D393" s="2"/>
      <c r="E393" s="2"/>
      <c r="F393" s="2" t="str">
        <f>_xlfn.DISPIMG("ID_57F53B76FE354ED4898FD459FE32B03F",1)</f>
        <v>=DISPIMG("ID_57F53B76FE354ED4898FD459FE32B03F",1)</v>
      </c>
      <c r="G393" s="2"/>
      <c r="H393" s="2"/>
      <c r="I393" s="2"/>
      <c r="J393" s="2"/>
      <c r="K393" s="2" t="str">
        <f>_xlfn.DISPIMG("ID_197D35D472024906933275114F93EE78",1)</f>
        <v>=DISPIMG("ID_197D35D472024906933275114F93EE78",1)</v>
      </c>
      <c r="L393" s="2"/>
      <c r="M393" s="2"/>
      <c r="N393" s="2"/>
      <c r="O393" s="2"/>
      <c r="P393" s="2" t="str">
        <f>_xlfn.DISPIMG("ID_7E84F1FE26E34BC49DBFB0EE29F20224",1)</f>
        <v>=DISPIMG("ID_7E84F1FE26E34BC49DBFB0EE29F20224",1)</v>
      </c>
      <c r="Q393" s="2"/>
      <c r="R393" s="2"/>
      <c r="S393" s="2"/>
      <c r="T393" s="2"/>
    </row>
    <row r="394" spans="1:2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>
      <c r="A421" s="2" t="str">
        <f>_xlfn.DISPIMG("ID_F207FF6952C342D19AA3009582E463A2",1)</f>
        <v>=DISPIMG("ID_F207FF6952C342D19AA3009582E463A2",1)</v>
      </c>
      <c r="B421" s="2"/>
      <c r="C421" s="2"/>
      <c r="D421" s="2"/>
      <c r="E421" s="2"/>
      <c r="F421" s="2" t="str">
        <f>_xlfn.DISPIMG("ID_A5CAED3D4D614554B724329166FBF942",1)</f>
        <v>=DISPIMG("ID_A5CAED3D4D614554B724329166FBF942",1)</v>
      </c>
      <c r="G421" s="2"/>
      <c r="H421" s="2"/>
      <c r="I421" s="2"/>
      <c r="J421" s="2"/>
      <c r="K421" s="2" t="str">
        <f>_xlfn.DISPIMG("ID_43A75A50A9E24B429C4AB8ACA21D803B",1)</f>
        <v>=DISPIMG("ID_43A75A50A9E24B429C4AB8ACA21D803B",1)</v>
      </c>
      <c r="L421" s="2"/>
      <c r="M421" s="2"/>
      <c r="N421" s="2"/>
      <c r="O421" s="2"/>
      <c r="P421" s="2" t="str">
        <f>_xlfn.DISPIMG("ID_F6C6304937DD4181B0F628D1140F73DA",1)</f>
        <v>=DISPIMG("ID_F6C6304937DD4181B0F628D1140F73DA",1)</v>
      </c>
      <c r="Q421" s="2"/>
      <c r="R421" s="2"/>
      <c r="S421" s="2"/>
      <c r="T421" s="2"/>
    </row>
    <row r="422" spans="1:2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>
      <c r="A449" s="2" t="str">
        <f>_xlfn.DISPIMG("ID_7BEDEB81A3E044278D957864ED6AF2D2",1)</f>
        <v>=DISPIMG("ID_7BEDEB81A3E044278D957864ED6AF2D2",1)</v>
      </c>
      <c r="B449" s="2"/>
      <c r="C449" s="2"/>
      <c r="D449" s="2"/>
      <c r="E449" s="2"/>
      <c r="F449" s="2" t="str">
        <f>_xlfn.DISPIMG("ID_967ACBFFF8804B3BAC03ABE396945941",1)</f>
        <v>=DISPIMG("ID_967ACBFFF8804B3BAC03ABE396945941",1)</v>
      </c>
      <c r="G449" s="2"/>
      <c r="H449" s="2"/>
      <c r="I449" s="2"/>
      <c r="J449" s="2"/>
      <c r="K449" s="2" t="str">
        <f>_xlfn.DISPIMG("ID_A446AFFD277546DEB43354FF7A9CBED7",1)</f>
        <v>=DISPIMG("ID_A446AFFD277546DEB43354FF7A9CBED7",1)</v>
      </c>
      <c r="L449" s="2"/>
      <c r="M449" s="2"/>
      <c r="N449" s="2"/>
      <c r="O449" s="2"/>
      <c r="P449" s="2" t="str">
        <f>_xlfn.DISPIMG("ID_6D8FC64FD60B4E2FBAAEBC9278036B97",1)</f>
        <v>=DISPIMG("ID_6D8FC64FD60B4E2FBAAEBC9278036B97",1)</v>
      </c>
      <c r="Q449" s="2"/>
      <c r="R449" s="2"/>
      <c r="S449" s="2"/>
      <c r="T449" s="2"/>
    </row>
    <row r="450" spans="1:2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>
      <c r="A477" s="2" t="str">
        <f>_xlfn.DISPIMG("ID_B387EFD6B0DC4567B82943211866DF51",1)</f>
        <v>=DISPIMG("ID_B387EFD6B0DC4567B82943211866DF51",1)</v>
      </c>
      <c r="B477" s="2"/>
      <c r="C477" s="2"/>
      <c r="D477" s="2"/>
      <c r="E477" s="2"/>
      <c r="F477" s="2" t="str">
        <f>_xlfn.DISPIMG("ID_B5F881B8130843B69E7F79C7592A46AC",1)</f>
        <v>=DISPIMG("ID_B5F881B8130843B69E7F79C7592A46AC",1)</v>
      </c>
      <c r="G477" s="2"/>
      <c r="H477" s="2"/>
      <c r="I477" s="2"/>
      <c r="J477" s="2"/>
      <c r="K477" s="2" t="str">
        <f>_xlfn.DISPIMG("ID_4CF1582631C041C7A11FD4F37536EFD7",1)</f>
        <v>=DISPIMG("ID_4CF1582631C041C7A11FD4F37536EFD7",1)</v>
      </c>
      <c r="L477" s="2"/>
      <c r="M477" s="2"/>
      <c r="N477" s="2"/>
      <c r="O477" s="2"/>
      <c r="P477" s="2" t="str">
        <f>_xlfn.DISPIMG("ID_49C979117AF04A6B9E8FF5748328C5EC",1)</f>
        <v>=DISPIMG("ID_49C979117AF04A6B9E8FF5748328C5EC",1)</v>
      </c>
      <c r="Q477" s="2"/>
      <c r="R477" s="2"/>
      <c r="S477" s="2"/>
      <c r="T477" s="2"/>
    </row>
    <row r="478" spans="1:2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>
      <c r="A505" s="2" t="str">
        <f>_xlfn.DISPIMG("ID_35A0F41966C94B8C8C6A625218A7EF54",1)</f>
        <v>=DISPIMG("ID_35A0F41966C94B8C8C6A625218A7EF54",1)</v>
      </c>
      <c r="B505" s="2"/>
      <c r="C505" s="2"/>
      <c r="D505" s="2"/>
      <c r="E505" s="2"/>
      <c r="F505" s="2" t="str">
        <f>_xlfn.DISPIMG("ID_59E017FFC2864004A0600FEA1A844E92",1)</f>
        <v>=DISPIMG("ID_59E017FFC2864004A0600FEA1A844E92",1)</v>
      </c>
      <c r="G505" s="2"/>
      <c r="H505" s="2"/>
      <c r="I505" s="2"/>
      <c r="J505" s="2"/>
      <c r="K505" s="2" t="str">
        <f>_xlfn.DISPIMG("ID_F570A27BB2284828B89B61CADE74842E",1)</f>
        <v>=DISPIMG("ID_F570A27BB2284828B89B61CADE74842E",1)</v>
      </c>
      <c r="L505" s="2"/>
      <c r="M505" s="2"/>
      <c r="N505" s="2"/>
      <c r="O505" s="2"/>
      <c r="P505" s="2" t="str">
        <f>_xlfn.DISPIMG("ID_C5CCC9BF231848DB90FD9EBAEDADD6F7",1)</f>
        <v>=DISPIMG("ID_C5CCC9BF231848DB90FD9EBAEDADD6F7",1)</v>
      </c>
      <c r="Q505" s="2"/>
      <c r="R505" s="2"/>
      <c r="S505" s="2"/>
      <c r="T505" s="2"/>
    </row>
    <row r="506" spans="1:2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>
      <c r="A533" s="2" t="str">
        <f>_xlfn.DISPIMG("ID_D02A66C9A2C74DEBB209A6C05F7D5600",1)</f>
        <v>=DISPIMG("ID_D02A66C9A2C74DEBB209A6C05F7D5600",1)</v>
      </c>
      <c r="B533" s="2"/>
      <c r="C533" s="2"/>
      <c r="D533" s="2"/>
      <c r="E533" s="2"/>
      <c r="F533" s="2" t="str">
        <f>_xlfn.DISPIMG("ID_899508FD86F74539A2D2981296310A40",1)</f>
        <v>=DISPIMG("ID_899508FD86F74539A2D2981296310A40",1)</v>
      </c>
      <c r="G533" s="2"/>
      <c r="H533" s="2"/>
      <c r="I533" s="2"/>
      <c r="J533" s="2"/>
      <c r="K533" s="2" t="str">
        <f>_xlfn.DISPIMG("ID_6D41C786611E4D368F0B840A1DB23D82",1)</f>
        <v>=DISPIMG("ID_6D41C786611E4D368F0B840A1DB23D82",1)</v>
      </c>
      <c r="L533" s="2"/>
      <c r="M533" s="2"/>
      <c r="N533" s="2"/>
      <c r="O533" s="2"/>
      <c r="P533" s="2" t="str">
        <f>_xlfn.DISPIMG("ID_A2650257B79F41F38F6E0322BDD7CAF4",1)</f>
        <v>=DISPIMG("ID_A2650257B79F41F38F6E0322BDD7CAF4",1)</v>
      </c>
      <c r="Q533" s="2"/>
      <c r="R533" s="2"/>
      <c r="S533" s="2"/>
      <c r="T533" s="2"/>
    </row>
    <row r="534" spans="1:2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>
      <c r="A561" s="2" t="str">
        <f>_xlfn.DISPIMG("ID_9CA447C45ACB42E4A50B211B28B35741",1)</f>
        <v>=DISPIMG("ID_9CA447C45ACB42E4A50B211B28B35741",1)</v>
      </c>
      <c r="B561" s="2"/>
      <c r="C561" s="2"/>
      <c r="D561" s="2"/>
      <c r="E561" s="2"/>
      <c r="F561" s="2" t="str">
        <f>_xlfn.DISPIMG("ID_46954A6134B340729BB40F4DF6A54B30",1)</f>
        <v>=DISPIMG("ID_46954A6134B340729BB40F4DF6A54B30",1)</v>
      </c>
      <c r="G561" s="2"/>
      <c r="H561" s="2"/>
      <c r="I561" s="2"/>
      <c r="J561" s="2"/>
      <c r="K561" s="2" t="str">
        <f>_xlfn.DISPIMG("ID_F0CDC660E5D8408B96DD2A84C9ECF50C",1)</f>
        <v>=DISPIMG("ID_F0CDC660E5D8408B96DD2A84C9ECF50C",1)</v>
      </c>
      <c r="L561" s="2"/>
      <c r="M561" s="2"/>
      <c r="N561" s="2"/>
      <c r="O561" s="2"/>
      <c r="P561" s="2" t="str">
        <f>_xlfn.DISPIMG("ID_0F086C3B12B94BAB9F496F768294E41E",1)</f>
        <v>=DISPIMG("ID_0F086C3B12B94BAB9F496F768294E41E",1)</v>
      </c>
      <c r="Q561" s="2"/>
      <c r="R561" s="2"/>
      <c r="S561" s="2"/>
      <c r="T561" s="2"/>
    </row>
    <row r="562" spans="1:2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>
      <c r="A589" s="2" t="str">
        <f>_xlfn.DISPIMG("ID_AEFEF66CBBCD4F3B8748AEC64D540210",1)</f>
        <v>=DISPIMG("ID_AEFEF66CBBCD4F3B8748AEC64D540210",1)</v>
      </c>
      <c r="B589" s="2"/>
      <c r="C589" s="2"/>
      <c r="D589" s="2"/>
      <c r="E589" s="2"/>
      <c r="F589" s="2" t="str">
        <f>_xlfn.DISPIMG("ID_DE3728C677BF41DF97A3C8106FC0DE4D",1)</f>
        <v>=DISPIMG("ID_DE3728C677BF41DF97A3C8106FC0DE4D",1)</v>
      </c>
      <c r="G589" s="2"/>
      <c r="H589" s="2"/>
      <c r="I589" s="2"/>
      <c r="J589" s="2"/>
      <c r="K589" s="2" t="str">
        <f>_xlfn.DISPIMG("ID_3BD0DA0AF77C4C2293F34E62A038CEE9",1)</f>
        <v>=DISPIMG("ID_3BD0DA0AF77C4C2293F34E62A038CEE9",1)</v>
      </c>
      <c r="L589" s="2"/>
      <c r="M589" s="2"/>
      <c r="N589" s="2"/>
      <c r="O589" s="2"/>
      <c r="P589" s="2" t="str">
        <f>_xlfn.DISPIMG("ID_8A32B601AA2E4AE4A3C12C990C00FE5A",1)</f>
        <v>=DISPIMG("ID_8A32B601AA2E4AE4A3C12C990C00FE5A",1)</v>
      </c>
      <c r="Q589" s="2"/>
      <c r="R589" s="2"/>
      <c r="S589" s="2"/>
      <c r="T589" s="2"/>
    </row>
    <row r="590" spans="1:2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>
      <c r="A617" s="2" t="str">
        <f>_xlfn.DISPIMG("ID_0D60DA71926F4150A5DE9F7A60AACEAA",1)</f>
        <v>=DISPIMG("ID_0D60DA71926F4150A5DE9F7A60AACEAA",1)</v>
      </c>
      <c r="B617" s="2"/>
      <c r="C617" s="2"/>
      <c r="D617" s="2"/>
      <c r="E617" s="2"/>
      <c r="F617" s="2" t="str">
        <f>_xlfn.DISPIMG("ID_AC305B12F7514FE5B46097B5B9F9CB29",1)</f>
        <v>=DISPIMG("ID_AC305B12F7514FE5B46097B5B9F9CB29",1)</v>
      </c>
      <c r="G617" s="2"/>
      <c r="H617" s="2"/>
      <c r="I617" s="2"/>
      <c r="J617" s="2"/>
      <c r="K617" s="2" t="str">
        <f>_xlfn.DISPIMG("ID_17B38181D8EE4EC6BC533D582AC15F11",1)</f>
        <v>=DISPIMG("ID_17B38181D8EE4EC6BC533D582AC15F11",1)</v>
      </c>
      <c r="L617" s="2"/>
      <c r="M617" s="2"/>
      <c r="N617" s="2"/>
      <c r="O617" s="2"/>
      <c r="P617" s="2" t="str">
        <f>_xlfn.DISPIMG("ID_C3DA01A29A4349BDB337214535917CD8",1)</f>
        <v>=DISPIMG("ID_C3DA01A29A4349BDB337214535917CD8",1)</v>
      </c>
      <c r="Q617" s="2"/>
      <c r="R617" s="2"/>
      <c r="S617" s="2"/>
      <c r="T617" s="2"/>
    </row>
    <row r="618" spans="1:2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>
      <c r="A645" s="2" t="str">
        <f>_xlfn.DISPIMG("ID_CF93BDE5CAD34C8F9DD3D2F55549300B",1)</f>
        <v>=DISPIMG("ID_CF93BDE5CAD34C8F9DD3D2F55549300B",1)</v>
      </c>
      <c r="B645" s="2"/>
      <c r="C645" s="2"/>
      <c r="D645" s="2"/>
      <c r="E645" s="2"/>
      <c r="F645" s="2" t="str">
        <f>_xlfn.DISPIMG("ID_E0D898D00CE2436C82C186DF0F76028E",1)</f>
        <v>=DISPIMG("ID_E0D898D00CE2436C82C186DF0F76028E",1)</v>
      </c>
      <c r="G645" s="2"/>
      <c r="H645" s="2"/>
      <c r="I645" s="2"/>
      <c r="J645" s="2"/>
      <c r="K645" s="2" t="str">
        <f>_xlfn.DISPIMG("ID_1C0BD2990AA64746BAB5F2B2E4CF42C4",1)</f>
        <v>=DISPIMG("ID_1C0BD2990AA64746BAB5F2B2E4CF42C4",1)</v>
      </c>
      <c r="L645" s="2"/>
      <c r="M645" s="2"/>
      <c r="N645" s="2"/>
      <c r="O645" s="2"/>
      <c r="P645" s="2" t="str">
        <f>_xlfn.DISPIMG("ID_739671F35A9048F0992C7E3682B33F18",1)</f>
        <v>=DISPIMG("ID_739671F35A9048F0992C7E3682B33F18",1)</v>
      </c>
      <c r="Q645" s="2"/>
      <c r="R645" s="2"/>
      <c r="S645" s="2"/>
      <c r="T645" s="2"/>
    </row>
    <row r="646" spans="1:2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>
      <c r="A673" s="2" t="str">
        <f>_xlfn.DISPIMG("ID_ABC42C3E5B874452863B80A2B1CF2D53",1)</f>
        <v>=DISPIMG("ID_ABC42C3E5B874452863B80A2B1CF2D53",1)</v>
      </c>
      <c r="B673" s="2"/>
      <c r="C673" s="2"/>
      <c r="D673" s="2"/>
      <c r="E673" s="2"/>
      <c r="F673" s="2" t="str">
        <f>_xlfn.DISPIMG("ID_FF3836AE920042D6BE82AC176D91A274",1)</f>
        <v>=DISPIMG("ID_FF3836AE920042D6BE82AC176D91A274",1)</v>
      </c>
      <c r="G673" s="2"/>
      <c r="H673" s="2"/>
      <c r="I673" s="2"/>
      <c r="J673" s="2"/>
      <c r="K673" s="2" t="str">
        <f>_xlfn.DISPIMG("ID_798AD3CAD6714D9198E7B4893AE4C09C",1)</f>
        <v>=DISPIMG("ID_798AD3CAD6714D9198E7B4893AE4C09C",1)</v>
      </c>
      <c r="L673" s="2"/>
      <c r="M673" s="2"/>
      <c r="N673" s="2"/>
      <c r="O673" s="2"/>
      <c r="P673" s="2" t="str">
        <f>_xlfn.DISPIMG("ID_62CCCC2561C944AE9FF43EF0C3818FD0",1)</f>
        <v>=DISPIMG("ID_62CCCC2561C944AE9FF43EF0C3818FD0",1)</v>
      </c>
      <c r="Q673" s="2"/>
      <c r="R673" s="2"/>
      <c r="S673" s="2"/>
      <c r="T673" s="2"/>
    </row>
    <row r="674" spans="1:2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>
      <c r="A701" s="2" t="str">
        <f>_xlfn.DISPIMG("ID_4EF73C86029642F88A494B0F2BF2E388",1)</f>
        <v>=DISPIMG("ID_4EF73C86029642F88A494B0F2BF2E388",1)</v>
      </c>
      <c r="B701" s="2"/>
      <c r="C701" s="2"/>
      <c r="D701" s="2"/>
      <c r="E701" s="2"/>
      <c r="F701" s="2" t="str">
        <f>_xlfn.DISPIMG("ID_24119219BCBD4E44ACDD17D5F7865DF2",1)</f>
        <v>=DISPIMG("ID_24119219BCBD4E44ACDD17D5F7865DF2",1)</v>
      </c>
      <c r="G701" s="2"/>
      <c r="H701" s="2"/>
      <c r="I701" s="2"/>
      <c r="J701" s="2"/>
      <c r="K701" s="2" t="str">
        <f>_xlfn.DISPIMG("ID_4E906491AAFD410586E2739EEF124DA1",1)</f>
        <v>=DISPIMG("ID_4E906491AAFD410586E2739EEF124DA1",1)</v>
      </c>
      <c r="L701" s="2"/>
      <c r="M701" s="2"/>
      <c r="N701" s="2"/>
      <c r="O701" s="2"/>
      <c r="P701" s="2" t="str">
        <f>_xlfn.DISPIMG("ID_325F39EA6E014A3AAAD72EF687BB411B",1)</f>
        <v>=DISPIMG("ID_325F39EA6E014A3AAAD72EF687BB411B",1)</v>
      </c>
      <c r="Q701" s="2"/>
      <c r="R701" s="2"/>
      <c r="S701" s="2"/>
      <c r="T701" s="2"/>
    </row>
    <row r="702" spans="1:20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>
      <c r="A729" s="2" t="str">
        <f>_xlfn.DISPIMG("ID_A1E09532FEF34CE8AFA4FC44F34650A2",1)</f>
        <v>=DISPIMG("ID_A1E09532FEF34CE8AFA4FC44F34650A2",1)</v>
      </c>
      <c r="B729" s="2"/>
      <c r="C729" s="2"/>
      <c r="D729" s="2"/>
      <c r="E729" s="2"/>
      <c r="F729" s="2" t="str">
        <f>_xlfn.DISPIMG("ID_64B04C294CB14AD385FF5312CDC02AE6",1)</f>
        <v>=DISPIMG("ID_64B04C294CB14AD385FF5312CDC02AE6",1)</v>
      </c>
      <c r="G729" s="2"/>
      <c r="H729" s="2"/>
      <c r="I729" s="2"/>
      <c r="J729" s="2"/>
      <c r="K729" s="2" t="str">
        <f>_xlfn.DISPIMG("ID_49D4D0D99A5F4E658647A02807FC1C4E",1)</f>
        <v>=DISPIMG("ID_49D4D0D99A5F4E658647A02807FC1C4E",1)</v>
      </c>
      <c r="L729" s="2"/>
      <c r="M729" s="2"/>
      <c r="N729" s="2"/>
      <c r="O729" s="2"/>
      <c r="P729" s="2" t="str">
        <f>_xlfn.DISPIMG("ID_9EDA5C5BA13A4FF8BC0BBE12AA523F3C",1)</f>
        <v>=DISPIMG("ID_9EDA5C5BA13A4FF8BC0BBE12AA523F3C",1)</v>
      </c>
      <c r="Q729" s="2"/>
      <c r="R729" s="2"/>
      <c r="S729" s="2"/>
      <c r="T729" s="2"/>
    </row>
    <row r="730" spans="1:2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>
      <c r="A757" s="2" t="str">
        <f>_xlfn.DISPIMG("ID_F5C8851FA96A4D3FBE53F28857510258",1)</f>
        <v>=DISPIMG("ID_F5C8851FA96A4D3FBE53F28857510258",1)</v>
      </c>
      <c r="B757" s="2"/>
      <c r="C757" s="2"/>
      <c r="D757" s="2"/>
      <c r="E757" s="2"/>
      <c r="F757" s="2" t="str">
        <f>_xlfn.DISPIMG("ID_CEC4B9A9DA4146ED9ECC7B84202D4684",1)</f>
        <v>=DISPIMG("ID_CEC4B9A9DA4146ED9ECC7B84202D4684",1)</v>
      </c>
      <c r="G757" s="2"/>
      <c r="H757" s="2"/>
      <c r="I757" s="2"/>
      <c r="J757" s="2"/>
      <c r="K757" s="2" t="str">
        <f>_xlfn.DISPIMG("ID_E386E4ADBAE943F1988DEE7708B031AE",1)</f>
        <v>=DISPIMG("ID_E386E4ADBAE943F1988DEE7708B031AE",1)</v>
      </c>
      <c r="L757" s="2"/>
      <c r="M757" s="2"/>
      <c r="N757" s="2"/>
      <c r="O757" s="2"/>
      <c r="P757" s="2" t="str">
        <f>_xlfn.DISPIMG("ID_ED7C006AD08C4C77AA0D8D3AEF96B78F",1)</f>
        <v>=DISPIMG("ID_ED7C006AD08C4C77AA0D8D3AEF96B78F",1)</v>
      </c>
      <c r="Q757" s="2"/>
      <c r="R757" s="2"/>
      <c r="S757" s="2"/>
      <c r="T757" s="2"/>
    </row>
    <row r="758" spans="1:20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>
      <c r="A785" s="2" t="str">
        <f>_xlfn.DISPIMG("ID_A3540976B66C4F8A931BDB955CB575D9",1)</f>
        <v>=DISPIMG("ID_A3540976B66C4F8A931BDB955CB575D9",1)</v>
      </c>
      <c r="B785" s="2"/>
      <c r="C785" s="2"/>
      <c r="D785" s="2"/>
      <c r="E785" s="2"/>
      <c r="F785" s="2" t="str">
        <f>_xlfn.DISPIMG("ID_CF6D187EFAA541B8B251348D0FC77DDE",1)</f>
        <v>=DISPIMG("ID_CF6D187EFAA541B8B251348D0FC77DDE",1)</v>
      </c>
      <c r="G785" s="2"/>
      <c r="H785" s="2"/>
      <c r="I785" s="2"/>
      <c r="J785" s="2"/>
      <c r="K785" s="2" t="str">
        <f>_xlfn.DISPIMG("ID_A42AAEB476C947A596B8BD683BD8B042",1)</f>
        <v>=DISPIMG("ID_A42AAEB476C947A596B8BD683BD8B042",1)</v>
      </c>
      <c r="L785" s="2"/>
      <c r="M785" s="2"/>
      <c r="N785" s="2"/>
      <c r="O785" s="2"/>
      <c r="P785" s="2" t="str">
        <f>_xlfn.DISPIMG("ID_A9C7CD17A0B84B348CC70EEA055F7302",1)</f>
        <v>=DISPIMG("ID_A9C7CD17A0B84B348CC70EEA055F7302",1)</v>
      </c>
      <c r="Q785" s="2"/>
      <c r="R785" s="2"/>
      <c r="S785" s="2"/>
      <c r="T785" s="2"/>
    </row>
    <row r="786" spans="1:20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>
      <c r="A813" s="2" t="str">
        <f>_xlfn.DISPIMG("ID_2D2A54943E7A4BBB83D26F287807CE55",1)</f>
        <v>=DISPIMG("ID_2D2A54943E7A4BBB83D26F287807CE55",1)</v>
      </c>
      <c r="B813" s="2"/>
      <c r="C813" s="2"/>
      <c r="D813" s="2"/>
      <c r="E813" s="2"/>
      <c r="F813" s="2" t="str">
        <f>_xlfn.DISPIMG("ID_95EDFAB224C242ADB3B4EB0ECD2E2B55",1)</f>
        <v>=DISPIMG("ID_95EDFAB224C242ADB3B4EB0ECD2E2B55",1)</v>
      </c>
      <c r="G813" s="2"/>
      <c r="H813" s="2"/>
      <c r="I813" s="2"/>
      <c r="J813" s="2"/>
      <c r="K813" s="2" t="str">
        <f>_xlfn.DISPIMG("ID_03007227F909474897F8F479ABDDBF5C",1)</f>
        <v>=DISPIMG("ID_03007227F909474897F8F479ABDDBF5C",1)</v>
      </c>
      <c r="L813" s="2"/>
      <c r="M813" s="2"/>
      <c r="N813" s="2"/>
      <c r="O813" s="2"/>
      <c r="P813" s="2" t="str">
        <f>_xlfn.DISPIMG("ID_9BA2789B18F94FDEAA61DCE4A7E9384D",1)</f>
        <v>=DISPIMG("ID_9BA2789B18F94FDEAA61DCE4A7E9384D",1)</v>
      </c>
      <c r="Q813" s="2"/>
      <c r="R813" s="2"/>
      <c r="S813" s="2"/>
      <c r="T813" s="2"/>
    </row>
    <row r="814" spans="1:20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>
      <c r="A841" s="2" t="str">
        <f>_xlfn.DISPIMG("ID_878471149C444F1EAE964DB5DA96311E",1)</f>
        <v>=DISPIMG("ID_878471149C444F1EAE964DB5DA96311E",1)</v>
      </c>
      <c r="B841" s="2"/>
      <c r="C841" s="2"/>
      <c r="D841" s="2"/>
      <c r="E841" s="2"/>
      <c r="F841" s="2" t="str">
        <f>_xlfn.DISPIMG("ID_91C9561902F9408B8F154D8DCCD3057A",1)</f>
        <v>=DISPIMG("ID_91C9561902F9408B8F154D8DCCD3057A",1)</v>
      </c>
      <c r="G841" s="2"/>
      <c r="H841" s="2"/>
      <c r="I841" s="2"/>
      <c r="J841" s="2"/>
      <c r="K841" s="2" t="str">
        <f>_xlfn.DISPIMG("ID_94AB3969D9BE4C62866D815BC93C24A3",1)</f>
        <v>=DISPIMG("ID_94AB3969D9BE4C62866D815BC93C24A3",1)</v>
      </c>
      <c r="L841" s="2"/>
      <c r="M841" s="2"/>
      <c r="N841" s="2"/>
      <c r="O841" s="2"/>
      <c r="P841" s="2" t="str">
        <f>_xlfn.DISPIMG("ID_0A104D1869894D3281192C762FBD746D",1)</f>
        <v>=DISPIMG("ID_0A104D1869894D3281192C762FBD746D",1)</v>
      </c>
      <c r="Q841" s="2"/>
      <c r="R841" s="2"/>
      <c r="S841" s="2"/>
      <c r="T841" s="2"/>
    </row>
    <row r="842" spans="1:20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>
      <c r="A869" s="2" t="str">
        <f>_xlfn.DISPIMG("ID_3558A2DE139F41B4A7046C0D1E18CF56",1)</f>
        <v>=DISPIMG("ID_3558A2DE139F41B4A7046C0D1E18CF56",1)</v>
      </c>
      <c r="B869" s="2"/>
      <c r="C869" s="2"/>
      <c r="D869" s="2"/>
      <c r="E869" s="2"/>
      <c r="F869" s="2" t="str">
        <f>_xlfn.DISPIMG("ID_F44AC8819D054B118E0EC2D1B069CAD5",1)</f>
        <v>=DISPIMG("ID_F44AC8819D054B118E0EC2D1B069CAD5",1)</v>
      </c>
      <c r="G869" s="2"/>
      <c r="H869" s="2"/>
      <c r="I869" s="2"/>
      <c r="J869" s="2"/>
      <c r="K869" s="2" t="str">
        <f>_xlfn.DISPIMG("ID_6EFB5DD3E5244FD3AE7D5B6E3688207A",1)</f>
        <v>=DISPIMG("ID_6EFB5DD3E5244FD3AE7D5B6E3688207A",1)</v>
      </c>
      <c r="L869" s="2"/>
      <c r="M869" s="2"/>
      <c r="N869" s="2"/>
      <c r="O869" s="2"/>
      <c r="P869" s="2" t="str">
        <f>_xlfn.DISPIMG("ID_D668EBA008174BCF9C711E0320C1600C",1)</f>
        <v>=DISPIMG("ID_D668EBA008174BCF9C711E0320C1600C",1)</v>
      </c>
      <c r="Q869" s="2"/>
      <c r="R869" s="2"/>
      <c r="S869" s="2"/>
      <c r="T869" s="2"/>
    </row>
    <row r="870" spans="1:2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ht="20.25" spans="11:20">
      <c r="K897" s="3" t="s">
        <v>0</v>
      </c>
      <c r="L897" s="4"/>
      <c r="M897" s="4"/>
      <c r="N897" s="4"/>
      <c r="O897" s="4"/>
      <c r="P897" s="4"/>
      <c r="Q897" s="4"/>
      <c r="R897" s="4"/>
      <c r="S897" s="4"/>
      <c r="T897" s="4"/>
    </row>
    <row r="898" ht="20.25" spans="11:20">
      <c r="K898" s="3" t="s">
        <v>1</v>
      </c>
      <c r="L898" s="4"/>
      <c r="M898" s="4"/>
      <c r="N898" s="4"/>
      <c r="O898" s="4"/>
      <c r="P898" s="4"/>
      <c r="Q898" s="4"/>
      <c r="R898" s="4"/>
      <c r="S898" s="4"/>
      <c r="T898" s="4"/>
    </row>
    <row r="899" ht="20.25" spans="11:20">
      <c r="K899" s="5" t="s">
        <v>2</v>
      </c>
      <c r="L899" s="5"/>
      <c r="M899" s="5"/>
      <c r="N899" s="3" t="s">
        <v>3</v>
      </c>
      <c r="O899" s="4"/>
      <c r="P899" s="4"/>
      <c r="Q899" s="4"/>
      <c r="R899" s="4"/>
      <c r="S899" s="4"/>
      <c r="T899" s="4"/>
    </row>
  </sheetData>
  <mergeCells count="132">
    <mergeCell ref="K897:T897"/>
    <mergeCell ref="K898:T898"/>
    <mergeCell ref="K899:M899"/>
    <mergeCell ref="N899:T899"/>
    <mergeCell ref="A1:E28"/>
    <mergeCell ref="F1:J28"/>
    <mergeCell ref="K1:O28"/>
    <mergeCell ref="P1:T28"/>
    <mergeCell ref="A29:E56"/>
    <mergeCell ref="F29:J56"/>
    <mergeCell ref="K29:O56"/>
    <mergeCell ref="P29:T56"/>
    <mergeCell ref="A57:E84"/>
    <mergeCell ref="F57:J84"/>
    <mergeCell ref="K57:O84"/>
    <mergeCell ref="P57:T84"/>
    <mergeCell ref="A85:E112"/>
    <mergeCell ref="F85:J112"/>
    <mergeCell ref="K85:O112"/>
    <mergeCell ref="P85:T112"/>
    <mergeCell ref="A113:E140"/>
    <mergeCell ref="F113:J140"/>
    <mergeCell ref="K113:O140"/>
    <mergeCell ref="P113:T140"/>
    <mergeCell ref="A141:E168"/>
    <mergeCell ref="F141:J168"/>
    <mergeCell ref="K141:O168"/>
    <mergeCell ref="P141:T168"/>
    <mergeCell ref="A169:E196"/>
    <mergeCell ref="F169:J196"/>
    <mergeCell ref="K169:O196"/>
    <mergeCell ref="P169:T196"/>
    <mergeCell ref="A197:E224"/>
    <mergeCell ref="F197:J224"/>
    <mergeCell ref="K197:O224"/>
    <mergeCell ref="P197:T224"/>
    <mergeCell ref="A225:E252"/>
    <mergeCell ref="F225:J252"/>
    <mergeCell ref="K225:O252"/>
    <mergeCell ref="P225:T252"/>
    <mergeCell ref="A253:E280"/>
    <mergeCell ref="F253:J280"/>
    <mergeCell ref="K253:O280"/>
    <mergeCell ref="P253:T280"/>
    <mergeCell ref="A281:E308"/>
    <mergeCell ref="F281:J308"/>
    <mergeCell ref="K281:O308"/>
    <mergeCell ref="P281:T308"/>
    <mergeCell ref="A309:E336"/>
    <mergeCell ref="F309:J336"/>
    <mergeCell ref="K309:O336"/>
    <mergeCell ref="P309:T336"/>
    <mergeCell ref="A337:E364"/>
    <mergeCell ref="F337:J364"/>
    <mergeCell ref="K337:O364"/>
    <mergeCell ref="P337:T364"/>
    <mergeCell ref="A365:E392"/>
    <mergeCell ref="F365:J392"/>
    <mergeCell ref="K365:O392"/>
    <mergeCell ref="P365:T392"/>
    <mergeCell ref="A393:E420"/>
    <mergeCell ref="F393:J420"/>
    <mergeCell ref="K393:O420"/>
    <mergeCell ref="P393:T420"/>
    <mergeCell ref="A421:E448"/>
    <mergeCell ref="F421:J448"/>
    <mergeCell ref="K421:O448"/>
    <mergeCell ref="P421:T448"/>
    <mergeCell ref="A449:E476"/>
    <mergeCell ref="F449:J476"/>
    <mergeCell ref="K449:O476"/>
    <mergeCell ref="P449:T476"/>
    <mergeCell ref="A477:E504"/>
    <mergeCell ref="F477:J504"/>
    <mergeCell ref="K477:O504"/>
    <mergeCell ref="P477:T504"/>
    <mergeCell ref="A505:E532"/>
    <mergeCell ref="F505:J532"/>
    <mergeCell ref="K505:O532"/>
    <mergeCell ref="P505:T532"/>
    <mergeCell ref="A533:E560"/>
    <mergeCell ref="F533:J560"/>
    <mergeCell ref="K533:O560"/>
    <mergeCell ref="P533:T560"/>
    <mergeCell ref="A561:E588"/>
    <mergeCell ref="F561:J588"/>
    <mergeCell ref="K561:O588"/>
    <mergeCell ref="P561:T588"/>
    <mergeCell ref="A589:E616"/>
    <mergeCell ref="F589:J616"/>
    <mergeCell ref="K589:O616"/>
    <mergeCell ref="P589:T616"/>
    <mergeCell ref="A617:E644"/>
    <mergeCell ref="F617:J644"/>
    <mergeCell ref="K617:O644"/>
    <mergeCell ref="P617:T644"/>
    <mergeCell ref="A645:E672"/>
    <mergeCell ref="F645:J672"/>
    <mergeCell ref="K645:O672"/>
    <mergeCell ref="P645:T672"/>
    <mergeCell ref="A673:E700"/>
    <mergeCell ref="F673:J700"/>
    <mergeCell ref="K673:O700"/>
    <mergeCell ref="P673:T700"/>
    <mergeCell ref="A701:E728"/>
    <mergeCell ref="F701:J728"/>
    <mergeCell ref="K701:O728"/>
    <mergeCell ref="P701:T728"/>
    <mergeCell ref="A729:E756"/>
    <mergeCell ref="F729:J756"/>
    <mergeCell ref="K729:O756"/>
    <mergeCell ref="P729:T756"/>
    <mergeCell ref="A757:E784"/>
    <mergeCell ref="F757:J784"/>
    <mergeCell ref="K757:O784"/>
    <mergeCell ref="P757:T784"/>
    <mergeCell ref="A785:E812"/>
    <mergeCell ref="F785:J812"/>
    <mergeCell ref="K785:O812"/>
    <mergeCell ref="P785:T812"/>
    <mergeCell ref="A813:E840"/>
    <mergeCell ref="F813:J840"/>
    <mergeCell ref="K813:O840"/>
    <mergeCell ref="P813:T840"/>
    <mergeCell ref="A841:E868"/>
    <mergeCell ref="F841:J868"/>
    <mergeCell ref="K841:O868"/>
    <mergeCell ref="P841:T868"/>
    <mergeCell ref="A869:E896"/>
    <mergeCell ref="F869:J896"/>
    <mergeCell ref="K869:O896"/>
    <mergeCell ref="P869:T896"/>
  </mergeCells>
  <pageMargins left="0.75" right="0.75" top="1" bottom="1" header="0.5" footer="0.5"/>
  <pageSetup paperSize="9" scale="90" orientation="portrait"/>
  <headerFooter/>
  <rowBreaks count="4" manualBreakCount="4">
    <brk id="728" max="16383" man="1"/>
    <brk id="784" max="16383" man="1"/>
    <brk id="812" max="16383" man="1"/>
    <brk id="868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小程序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hdhga</dc:creator>
  <cp:lastModifiedBy>攻玉堂</cp:lastModifiedBy>
  <dcterms:created xsi:type="dcterms:W3CDTF">2026-05-28T02:47:00Z</dcterms:created>
  <dcterms:modified xsi:type="dcterms:W3CDTF">2026-06-02T08:18:37Z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20039E623C3B4BE0AFEECFC15514BF81_11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